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230" tabRatio="900"/>
  </bookViews>
  <sheets>
    <sheet name="NTE NTF Grid Feb March 2020" sheetId="30" r:id="rId1"/>
    <sheet name="NTE NTF Grid Sept 2020" sheetId="33" r:id="rId2"/>
    <sheet name="NTE NTF Grid Feb March 2021" sheetId="34" r:id="rId3"/>
    <sheet name="NTE NTF Grid Sept 2021" sheetId="35" r:id="rId4"/>
    <sheet name="NTE NTF Grid Feb March 2022" sheetId="36" r:id="rId5"/>
    <sheet name="NTE NTF Grid Sept 2022" sheetId="37" r:id="rId6"/>
    <sheet name="NTE NTF Grid Jan Feb 2023" sheetId="38" r:id="rId7"/>
    <sheet name="NTE NTF Grid Feb March 2023" sheetId="39" r:id="rId8"/>
    <sheet name="NCE Grid Feb March 2020" sheetId="32" r:id="rId9"/>
    <sheet name="NCE Grid Sept 2020" sheetId="40" r:id="rId10"/>
    <sheet name="NCE Grid March 2021" sheetId="41" r:id="rId11"/>
    <sheet name="NCE Grid Sept 2021" sheetId="42" r:id="rId12"/>
    <sheet name="NCE Grid March 2022" sheetId="43" r:id="rId13"/>
    <sheet name="NCE Grid Sept 2022" sheetId="44" r:id="rId14"/>
    <sheet name="NCE Grid Feb 2023" sheetId="45" r:id="rId15"/>
    <sheet name="NCE Grid March 2023" sheetId="46" r:id="rId16"/>
  </sheets>
  <definedNames>
    <definedName name="_xlnm.Print_Area" localSheetId="14">'NCE Grid Feb 2023'!$A$1:$F$21</definedName>
    <definedName name="_xlnm.Print_Area" localSheetId="8">'NCE Grid Feb March 2020'!$A$1:$F$20</definedName>
    <definedName name="_xlnm.Print_Area" localSheetId="10">'NCE Grid March 2021'!$A$1:$F$21</definedName>
    <definedName name="_xlnm.Print_Area" localSheetId="12">'NCE Grid March 2022'!$A$1:$F$21</definedName>
    <definedName name="_xlnm.Print_Area" localSheetId="15">'NCE Grid March 2023'!$A$1:$F$21</definedName>
    <definedName name="_xlnm.Print_Area" localSheetId="9">'NCE Grid Sept 2020'!$A$1:$F$21</definedName>
    <definedName name="_xlnm.Print_Area" localSheetId="11">'NCE Grid Sept 2021'!$A$1:$F$21</definedName>
    <definedName name="_xlnm.Print_Area" localSheetId="13">'NCE Grid Sept 2022'!$A$1:$F$21</definedName>
    <definedName name="_xlnm.Print_Area" localSheetId="0">'NTE NTF Grid Feb March 2020'!$A$1:$I$39</definedName>
    <definedName name="_xlnm.Print_Area" localSheetId="2">'NTE NTF Grid Feb March 2021'!$A$1:$I$39</definedName>
    <definedName name="_xlnm.Print_Area" localSheetId="4">'NTE NTF Grid Feb March 2022'!$A$1:$I$39</definedName>
    <definedName name="_xlnm.Print_Area" localSheetId="7">'NTE NTF Grid Feb March 2023'!$A$1:$I$39</definedName>
    <definedName name="_xlnm.Print_Area" localSheetId="6">'NTE NTF Grid Jan Feb 2023'!$A$1:$I$39</definedName>
    <definedName name="_xlnm.Print_Area" localSheetId="1">'NTE NTF Grid Sept 2020'!$A$1:$I$39</definedName>
    <definedName name="_xlnm.Print_Area" localSheetId="3">'NTE NTF Grid Sept 2021'!$A$1:$I$39</definedName>
    <definedName name="_xlnm.Print_Area" localSheetId="5">'NTE NTF Grid Sept 2022'!$A$1:$I$39</definedName>
  </definedNames>
  <calcPr calcId="145621"/>
</workbook>
</file>

<file path=xl/calcChain.xml><?xml version="1.0" encoding="utf-8"?>
<calcChain xmlns="http://schemas.openxmlformats.org/spreadsheetml/2006/main">
  <c r="L20" i="46" l="1"/>
  <c r="K20" i="46"/>
  <c r="J20" i="46"/>
  <c r="I20" i="46"/>
  <c r="H20" i="46"/>
  <c r="L19" i="46"/>
  <c r="K19" i="46"/>
  <c r="J19" i="46"/>
  <c r="I19" i="46"/>
  <c r="H19" i="46"/>
  <c r="L18" i="46"/>
  <c r="K18" i="46"/>
  <c r="J18" i="46"/>
  <c r="I18" i="46"/>
  <c r="H18" i="46"/>
  <c r="L17" i="46"/>
  <c r="K17" i="46"/>
  <c r="J17" i="46"/>
  <c r="I17" i="46"/>
  <c r="H17" i="46"/>
  <c r="L16" i="46"/>
  <c r="K16" i="46"/>
  <c r="J16" i="46"/>
  <c r="I16" i="46"/>
  <c r="H16" i="46"/>
  <c r="L15" i="46"/>
  <c r="K15" i="46"/>
  <c r="J15" i="46"/>
  <c r="I15" i="46"/>
  <c r="H15" i="46"/>
  <c r="L14" i="46"/>
  <c r="K14" i="46"/>
  <c r="J14" i="46"/>
  <c r="I14" i="46"/>
  <c r="H14" i="46"/>
  <c r="L13" i="46"/>
  <c r="K13" i="46"/>
  <c r="J13" i="46"/>
  <c r="I13" i="46"/>
  <c r="H13" i="46"/>
  <c r="L12" i="46"/>
  <c r="K12" i="46"/>
  <c r="J12" i="46"/>
  <c r="I12" i="46"/>
  <c r="H12" i="46"/>
  <c r="L11" i="46"/>
  <c r="K11" i="46"/>
  <c r="J11" i="46"/>
  <c r="I11" i="46"/>
  <c r="H11" i="46"/>
  <c r="L10" i="46"/>
  <c r="K10" i="46"/>
  <c r="J10" i="46"/>
  <c r="I10" i="46"/>
  <c r="H10" i="46"/>
  <c r="L9" i="46"/>
  <c r="K9" i="46"/>
  <c r="J9" i="46"/>
  <c r="I9" i="46"/>
  <c r="H9" i="46"/>
  <c r="I8" i="46"/>
  <c r="J8" i="46"/>
  <c r="K8" i="46"/>
  <c r="L8" i="46"/>
  <c r="H8" i="46"/>
  <c r="F20" i="46"/>
  <c r="E20" i="46"/>
  <c r="D20" i="46"/>
  <c r="C20" i="46"/>
  <c r="B20" i="46"/>
  <c r="F19" i="46"/>
  <c r="E19" i="46"/>
  <c r="D19" i="46"/>
  <c r="C19" i="46"/>
  <c r="B19" i="46"/>
  <c r="F18" i="46"/>
  <c r="E18" i="46"/>
  <c r="D18" i="46"/>
  <c r="C18" i="46"/>
  <c r="B18" i="46"/>
  <c r="F17" i="46"/>
  <c r="E17" i="46"/>
  <c r="D17" i="46"/>
  <c r="C17" i="46"/>
  <c r="B17" i="46"/>
  <c r="F16" i="46"/>
  <c r="E16" i="46"/>
  <c r="D16" i="46"/>
  <c r="C16" i="46"/>
  <c r="B16" i="46"/>
  <c r="F15" i="46"/>
  <c r="E15" i="46"/>
  <c r="D15" i="46"/>
  <c r="C15" i="46"/>
  <c r="B15" i="46"/>
  <c r="F14" i="46"/>
  <c r="E14" i="46"/>
  <c r="D14" i="46"/>
  <c r="C14" i="46"/>
  <c r="B14" i="46"/>
  <c r="F13" i="46"/>
  <c r="E13" i="46"/>
  <c r="D13" i="46"/>
  <c r="C13" i="46"/>
  <c r="B13" i="46"/>
  <c r="F12" i="46"/>
  <c r="E12" i="46"/>
  <c r="D12" i="46"/>
  <c r="C12" i="46"/>
  <c r="B12" i="46"/>
  <c r="F11" i="46"/>
  <c r="E11" i="46"/>
  <c r="D11" i="46"/>
  <c r="C11" i="46"/>
  <c r="B11" i="46"/>
  <c r="F10" i="46"/>
  <c r="E10" i="46"/>
  <c r="D10" i="46"/>
  <c r="C10" i="46"/>
  <c r="B10" i="46"/>
  <c r="F9" i="46"/>
  <c r="E9" i="46"/>
  <c r="D9" i="46"/>
  <c r="C9" i="46"/>
  <c r="B9" i="46"/>
  <c r="F8" i="46"/>
  <c r="E8" i="46"/>
  <c r="D8" i="46"/>
  <c r="C8" i="46"/>
  <c r="B8" i="46"/>
  <c r="R20" i="46"/>
  <c r="Q20" i="46"/>
  <c r="P20" i="46"/>
  <c r="N20" i="46"/>
  <c r="Q19" i="46"/>
  <c r="P19" i="46"/>
  <c r="O19" i="46"/>
  <c r="R18" i="46"/>
  <c r="P18" i="46"/>
  <c r="O18" i="46"/>
  <c r="N18" i="46"/>
  <c r="R17" i="46"/>
  <c r="Q17" i="46"/>
  <c r="O17" i="46"/>
  <c r="N17" i="46"/>
  <c r="R16" i="46"/>
  <c r="Q16" i="46"/>
  <c r="P16" i="46"/>
  <c r="N16" i="46"/>
  <c r="Q15" i="46"/>
  <c r="P15" i="46"/>
  <c r="O15" i="46"/>
  <c r="R14" i="46"/>
  <c r="P14" i="46"/>
  <c r="O14" i="46"/>
  <c r="N14" i="46"/>
  <c r="R13" i="46"/>
  <c r="Q13" i="46"/>
  <c r="O13" i="46"/>
  <c r="N13" i="46"/>
  <c r="R12" i="46"/>
  <c r="Q12" i="46"/>
  <c r="P12" i="46"/>
  <c r="N12" i="46"/>
  <c r="Q11" i="46"/>
  <c r="P11" i="46"/>
  <c r="O11" i="46"/>
  <c r="R10" i="46"/>
  <c r="N10" i="46"/>
  <c r="F19" i="45"/>
  <c r="L19" i="45" s="1"/>
  <c r="F18" i="45"/>
  <c r="L18" i="45" s="1"/>
  <c r="E19" i="45"/>
  <c r="E18" i="45"/>
  <c r="K18" i="45" s="1"/>
  <c r="D19" i="45"/>
  <c r="J19" i="45" s="1"/>
  <c r="D18" i="45"/>
  <c r="C18" i="45"/>
  <c r="I18" i="45" s="1"/>
  <c r="C19" i="45"/>
  <c r="I19" i="45" s="1"/>
  <c r="B19" i="45"/>
  <c r="H19" i="45" s="1"/>
  <c r="B18" i="45"/>
  <c r="H18" i="45" s="1"/>
  <c r="L20" i="45"/>
  <c r="K20" i="45"/>
  <c r="J20" i="45"/>
  <c r="I20" i="45"/>
  <c r="H20" i="45"/>
  <c r="K19" i="45"/>
  <c r="J18" i="45"/>
  <c r="L17" i="45"/>
  <c r="K17" i="45"/>
  <c r="J17" i="45"/>
  <c r="I17" i="45"/>
  <c r="H17" i="45"/>
  <c r="L16" i="45"/>
  <c r="K16" i="45"/>
  <c r="J16" i="45"/>
  <c r="I16" i="45"/>
  <c r="H16" i="45"/>
  <c r="L15" i="45"/>
  <c r="K15" i="45"/>
  <c r="J15" i="45"/>
  <c r="I15" i="45"/>
  <c r="H15" i="45"/>
  <c r="L14" i="45"/>
  <c r="K14" i="45"/>
  <c r="J14" i="45"/>
  <c r="I14" i="45"/>
  <c r="H14" i="45"/>
  <c r="L13" i="45"/>
  <c r="K13" i="45"/>
  <c r="J13" i="45"/>
  <c r="I13" i="45"/>
  <c r="H13" i="45"/>
  <c r="L12" i="45"/>
  <c r="K12" i="45"/>
  <c r="J12" i="45"/>
  <c r="I12" i="45"/>
  <c r="H12" i="45"/>
  <c r="L11" i="45"/>
  <c r="K11" i="45"/>
  <c r="J11" i="45"/>
  <c r="I11" i="45"/>
  <c r="H11" i="45"/>
  <c r="L10" i="45"/>
  <c r="K10" i="45"/>
  <c r="J10" i="45"/>
  <c r="I10" i="45"/>
  <c r="H10" i="45"/>
  <c r="L9" i="45"/>
  <c r="K9" i="45"/>
  <c r="J9" i="45"/>
  <c r="I9" i="45"/>
  <c r="H9" i="45"/>
  <c r="I8" i="45"/>
  <c r="J8" i="45"/>
  <c r="K8" i="45"/>
  <c r="L8" i="45"/>
  <c r="H8" i="45"/>
  <c r="C20" i="45"/>
  <c r="C17" i="45"/>
  <c r="C16" i="45"/>
  <c r="C15" i="45"/>
  <c r="C14" i="45"/>
  <c r="C13" i="45"/>
  <c r="C12" i="45"/>
  <c r="C11" i="45"/>
  <c r="C10" i="45"/>
  <c r="C9" i="45"/>
  <c r="C8" i="45"/>
  <c r="F20" i="45"/>
  <c r="E20" i="45"/>
  <c r="D20" i="45"/>
  <c r="B20" i="45"/>
  <c r="F17" i="45"/>
  <c r="E17" i="45"/>
  <c r="D17" i="45"/>
  <c r="B17" i="45"/>
  <c r="F16" i="45"/>
  <c r="E16" i="45"/>
  <c r="D16" i="45"/>
  <c r="B16" i="45"/>
  <c r="F15" i="45"/>
  <c r="E15" i="45"/>
  <c r="D15" i="45"/>
  <c r="B15" i="45"/>
  <c r="F14" i="45"/>
  <c r="E14" i="45"/>
  <c r="D14" i="45"/>
  <c r="B14" i="45"/>
  <c r="F13" i="45"/>
  <c r="E13" i="45"/>
  <c r="D13" i="45"/>
  <c r="B13" i="45"/>
  <c r="F12" i="45"/>
  <c r="E12" i="45"/>
  <c r="D12" i="45"/>
  <c r="B12" i="45"/>
  <c r="F11" i="45"/>
  <c r="E11" i="45"/>
  <c r="D11" i="45"/>
  <c r="B11" i="45"/>
  <c r="F10" i="45"/>
  <c r="E10" i="45"/>
  <c r="D10" i="45"/>
  <c r="B10" i="45"/>
  <c r="F9" i="45"/>
  <c r="E9" i="45"/>
  <c r="D9" i="45"/>
  <c r="B9" i="45"/>
  <c r="F8" i="45"/>
  <c r="E8" i="45"/>
  <c r="D8" i="45"/>
  <c r="B8" i="45"/>
  <c r="F23" i="45"/>
  <c r="E23" i="45"/>
  <c r="D23" i="45"/>
  <c r="C23" i="45"/>
  <c r="B23" i="45"/>
  <c r="P10" i="46" l="1"/>
  <c r="O10" i="46"/>
  <c r="Q10" i="46"/>
  <c r="N11" i="46"/>
  <c r="R11" i="46"/>
  <c r="O12" i="46"/>
  <c r="P13" i="46"/>
  <c r="Q14" i="46"/>
  <c r="N15" i="46"/>
  <c r="R15" i="46"/>
  <c r="O16" i="46"/>
  <c r="P17" i="46"/>
  <c r="Q18" i="46"/>
  <c r="N19" i="46"/>
  <c r="R19" i="46"/>
  <c r="O20" i="46"/>
  <c r="R20" i="45"/>
  <c r="Q20" i="45"/>
  <c r="P20" i="45"/>
  <c r="N20" i="45"/>
  <c r="Q19" i="45"/>
  <c r="P19" i="45"/>
  <c r="O19" i="45"/>
  <c r="R18" i="45"/>
  <c r="P18" i="45"/>
  <c r="O18" i="45"/>
  <c r="N18" i="45"/>
  <c r="R17" i="45"/>
  <c r="Q17" i="45"/>
  <c r="O17" i="45"/>
  <c r="N17" i="45"/>
  <c r="Q16" i="45"/>
  <c r="P16" i="45"/>
  <c r="Q15" i="45"/>
  <c r="P15" i="45"/>
  <c r="O15" i="45"/>
  <c r="R16" i="45"/>
  <c r="P14" i="45"/>
  <c r="O14" i="45"/>
  <c r="N16" i="45"/>
  <c r="R15" i="45"/>
  <c r="Q13" i="45"/>
  <c r="O13" i="45"/>
  <c r="N13" i="45"/>
  <c r="R12" i="45"/>
  <c r="Q12" i="45"/>
  <c r="P12" i="45"/>
  <c r="R11" i="45"/>
  <c r="N11" i="45"/>
  <c r="P11" i="45"/>
  <c r="O11" i="45"/>
  <c r="Q10" i="45"/>
  <c r="R10" i="45"/>
  <c r="O10" i="45"/>
  <c r="N12" i="45"/>
  <c r="Q11" i="45"/>
  <c r="P10" i="45"/>
  <c r="C20" i="44"/>
  <c r="O20" i="44" s="1"/>
  <c r="C19" i="44"/>
  <c r="C18" i="44"/>
  <c r="C17" i="44"/>
  <c r="C16" i="44"/>
  <c r="C15" i="44"/>
  <c r="C14" i="44"/>
  <c r="C13" i="44"/>
  <c r="C12" i="44"/>
  <c r="C11" i="44"/>
  <c r="C10" i="44"/>
  <c r="C9" i="44"/>
  <c r="C8" i="44"/>
  <c r="I8" i="44" s="1"/>
  <c r="F20" i="44"/>
  <c r="E20" i="44"/>
  <c r="D20" i="44"/>
  <c r="B20" i="44"/>
  <c r="H20" i="44" s="1"/>
  <c r="L20" i="44"/>
  <c r="K20" i="44"/>
  <c r="J20" i="44"/>
  <c r="I20" i="44"/>
  <c r="L19" i="44"/>
  <c r="K19" i="44"/>
  <c r="J19" i="44"/>
  <c r="I19" i="44"/>
  <c r="H19" i="44"/>
  <c r="L18" i="44"/>
  <c r="K18" i="44"/>
  <c r="J18" i="44"/>
  <c r="I18" i="44"/>
  <c r="H18" i="44"/>
  <c r="L17" i="44"/>
  <c r="K17" i="44"/>
  <c r="J17" i="44"/>
  <c r="I17" i="44"/>
  <c r="H17" i="44"/>
  <c r="L16" i="44"/>
  <c r="K16" i="44"/>
  <c r="J16" i="44"/>
  <c r="I16" i="44"/>
  <c r="H16" i="44"/>
  <c r="L15" i="44"/>
  <c r="K15" i="44"/>
  <c r="J15" i="44"/>
  <c r="I15" i="44"/>
  <c r="H15" i="44"/>
  <c r="L14" i="44"/>
  <c r="K14" i="44"/>
  <c r="J14" i="44"/>
  <c r="I14" i="44"/>
  <c r="H14" i="44"/>
  <c r="L13" i="44"/>
  <c r="K13" i="44"/>
  <c r="J13" i="44"/>
  <c r="I13" i="44"/>
  <c r="H13" i="44"/>
  <c r="L12" i="44"/>
  <c r="K12" i="44"/>
  <c r="J12" i="44"/>
  <c r="I12" i="44"/>
  <c r="H12" i="44"/>
  <c r="L11" i="44"/>
  <c r="K11" i="44"/>
  <c r="J11" i="44"/>
  <c r="I11" i="44"/>
  <c r="H11" i="44"/>
  <c r="L10" i="44"/>
  <c r="K10" i="44"/>
  <c r="J10" i="44"/>
  <c r="I10" i="44"/>
  <c r="H10" i="44"/>
  <c r="L9" i="44"/>
  <c r="K9" i="44"/>
  <c r="J9" i="44"/>
  <c r="I9" i="44"/>
  <c r="H9" i="44"/>
  <c r="J8" i="44"/>
  <c r="K8" i="44"/>
  <c r="L8" i="44"/>
  <c r="H8" i="44"/>
  <c r="F19" i="44"/>
  <c r="E19" i="44"/>
  <c r="D19" i="44"/>
  <c r="B19" i="44"/>
  <c r="F18" i="44"/>
  <c r="E18" i="44"/>
  <c r="D18" i="44"/>
  <c r="B18" i="44"/>
  <c r="F17" i="44"/>
  <c r="E17" i="44"/>
  <c r="D17" i="44"/>
  <c r="B17" i="44"/>
  <c r="F16" i="44"/>
  <c r="E16" i="44"/>
  <c r="D16" i="44"/>
  <c r="B16" i="44"/>
  <c r="F15" i="44"/>
  <c r="E15" i="44"/>
  <c r="D15" i="44"/>
  <c r="B15" i="44"/>
  <c r="F14" i="44"/>
  <c r="E14" i="44"/>
  <c r="D14" i="44"/>
  <c r="B14" i="44"/>
  <c r="F13" i="44"/>
  <c r="E13" i="44"/>
  <c r="D13" i="44"/>
  <c r="B13" i="44"/>
  <c r="F12" i="44"/>
  <c r="E12" i="44"/>
  <c r="D12" i="44"/>
  <c r="B12" i="44"/>
  <c r="F11" i="44"/>
  <c r="E11" i="44"/>
  <c r="D11" i="44"/>
  <c r="B11" i="44"/>
  <c r="F10" i="44"/>
  <c r="E10" i="44"/>
  <c r="D10" i="44"/>
  <c r="B10" i="44"/>
  <c r="F9" i="44"/>
  <c r="E9" i="44"/>
  <c r="D9" i="44"/>
  <c r="B9" i="44"/>
  <c r="F8" i="44"/>
  <c r="E8" i="44"/>
  <c r="D8" i="44"/>
  <c r="B8" i="44"/>
  <c r="P20" i="44"/>
  <c r="R19" i="44"/>
  <c r="O19" i="44"/>
  <c r="N19" i="44"/>
  <c r="R20" i="44"/>
  <c r="Q20" i="44"/>
  <c r="N20" i="44"/>
  <c r="Q17" i="44"/>
  <c r="P19" i="44"/>
  <c r="P16" i="44"/>
  <c r="O18" i="44"/>
  <c r="R17" i="44"/>
  <c r="O15" i="44"/>
  <c r="N17" i="44"/>
  <c r="R14" i="44"/>
  <c r="Q16" i="44"/>
  <c r="N14" i="44"/>
  <c r="Q13" i="44"/>
  <c r="P15" i="44"/>
  <c r="P12" i="44"/>
  <c r="O14" i="44"/>
  <c r="Q11" i="44"/>
  <c r="R13" i="44"/>
  <c r="O13" i="44"/>
  <c r="N13" i="44"/>
  <c r="P10" i="44"/>
  <c r="R12" i="44"/>
  <c r="Q12" i="44"/>
  <c r="P11" i="44"/>
  <c r="F20" i="43"/>
  <c r="E20" i="43"/>
  <c r="D20" i="43"/>
  <c r="C20" i="43"/>
  <c r="B20" i="43"/>
  <c r="H20" i="43" s="1"/>
  <c r="L20" i="43"/>
  <c r="K20" i="43"/>
  <c r="J20" i="43"/>
  <c r="I20" i="43"/>
  <c r="L19" i="43"/>
  <c r="K19" i="43"/>
  <c r="J19" i="43"/>
  <c r="I19" i="43"/>
  <c r="H19" i="43"/>
  <c r="L18" i="43"/>
  <c r="K18" i="43"/>
  <c r="J18" i="43"/>
  <c r="I18" i="43"/>
  <c r="H18" i="43"/>
  <c r="L17" i="43"/>
  <c r="K17" i="43"/>
  <c r="J17" i="43"/>
  <c r="I17" i="43"/>
  <c r="H17" i="43"/>
  <c r="L16" i="43"/>
  <c r="K16" i="43"/>
  <c r="J16" i="43"/>
  <c r="I16" i="43"/>
  <c r="H16" i="43"/>
  <c r="L15" i="43"/>
  <c r="K15" i="43"/>
  <c r="J15" i="43"/>
  <c r="I15" i="43"/>
  <c r="H15" i="43"/>
  <c r="L14" i="43"/>
  <c r="K14" i="43"/>
  <c r="J14" i="43"/>
  <c r="I14" i="43"/>
  <c r="H14" i="43"/>
  <c r="L13" i="43"/>
  <c r="K13" i="43"/>
  <c r="J13" i="43"/>
  <c r="I13" i="43"/>
  <c r="H13" i="43"/>
  <c r="L12" i="43"/>
  <c r="K12" i="43"/>
  <c r="J12" i="43"/>
  <c r="I12" i="43"/>
  <c r="H12" i="43"/>
  <c r="L11" i="43"/>
  <c r="K11" i="43"/>
  <c r="J11" i="43"/>
  <c r="I11" i="43"/>
  <c r="H11" i="43"/>
  <c r="L10" i="43"/>
  <c r="K10" i="43"/>
  <c r="J10" i="43"/>
  <c r="I10" i="43"/>
  <c r="H10" i="43"/>
  <c r="L9" i="43"/>
  <c r="K9" i="43"/>
  <c r="J9" i="43"/>
  <c r="I9" i="43"/>
  <c r="H9" i="43"/>
  <c r="I8" i="43"/>
  <c r="J8" i="43"/>
  <c r="K8" i="43"/>
  <c r="L8" i="43"/>
  <c r="H8" i="43"/>
  <c r="C19" i="43"/>
  <c r="C18" i="43"/>
  <c r="C17" i="43"/>
  <c r="C16" i="43"/>
  <c r="C15" i="43"/>
  <c r="C14" i="43"/>
  <c r="C13" i="43"/>
  <c r="C12" i="43"/>
  <c r="C11" i="43"/>
  <c r="C10" i="43"/>
  <c r="C9" i="43"/>
  <c r="F19" i="43"/>
  <c r="E19" i="43"/>
  <c r="D19" i="43"/>
  <c r="B19" i="43"/>
  <c r="F18" i="43"/>
  <c r="E18" i="43"/>
  <c r="D18" i="43"/>
  <c r="B18" i="43"/>
  <c r="F17" i="43"/>
  <c r="E17" i="43"/>
  <c r="D17" i="43"/>
  <c r="B17" i="43"/>
  <c r="F16" i="43"/>
  <c r="E16" i="43"/>
  <c r="D16" i="43"/>
  <c r="B16" i="43"/>
  <c r="F15" i="43"/>
  <c r="E15" i="43"/>
  <c r="D15" i="43"/>
  <c r="B15" i="43"/>
  <c r="F14" i="43"/>
  <c r="E14" i="43"/>
  <c r="D14" i="43"/>
  <c r="B14" i="43"/>
  <c r="F13" i="43"/>
  <c r="E13" i="43"/>
  <c r="D13" i="43"/>
  <c r="B13" i="43"/>
  <c r="F12" i="43"/>
  <c r="E12" i="43"/>
  <c r="D12" i="43"/>
  <c r="B12" i="43"/>
  <c r="F11" i="43"/>
  <c r="E11" i="43"/>
  <c r="D11" i="43"/>
  <c r="B11" i="43"/>
  <c r="F10" i="43"/>
  <c r="E10" i="43"/>
  <c r="D10" i="43"/>
  <c r="B10" i="43"/>
  <c r="F9" i="43"/>
  <c r="E9" i="43"/>
  <c r="D9" i="43"/>
  <c r="B9" i="43"/>
  <c r="F8" i="43"/>
  <c r="E8" i="43"/>
  <c r="D8" i="43"/>
  <c r="C8" i="43"/>
  <c r="B8" i="43"/>
  <c r="R20" i="43"/>
  <c r="Q20" i="43"/>
  <c r="P20" i="43"/>
  <c r="N20" i="43"/>
  <c r="Q19" i="43"/>
  <c r="P19" i="43"/>
  <c r="O19" i="43"/>
  <c r="R18" i="43"/>
  <c r="P18" i="43"/>
  <c r="O18" i="43"/>
  <c r="N18" i="43"/>
  <c r="R17" i="43"/>
  <c r="Q17" i="43"/>
  <c r="O17" i="43"/>
  <c r="N17" i="43"/>
  <c r="R16" i="43"/>
  <c r="Q16" i="43"/>
  <c r="P16" i="43"/>
  <c r="N16" i="43"/>
  <c r="Q15" i="43"/>
  <c r="P15" i="43"/>
  <c r="O15" i="43"/>
  <c r="R14" i="43"/>
  <c r="P14" i="43"/>
  <c r="O14" i="43"/>
  <c r="N14" i="43"/>
  <c r="R13" i="43"/>
  <c r="Q13" i="43"/>
  <c r="O13" i="43"/>
  <c r="N13" i="43"/>
  <c r="R12" i="43"/>
  <c r="Q12" i="43"/>
  <c r="P12" i="43"/>
  <c r="N12" i="43"/>
  <c r="Q11" i="43"/>
  <c r="P11" i="43"/>
  <c r="O11" i="43"/>
  <c r="N10" i="43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I8" i="42" s="1"/>
  <c r="F20" i="42"/>
  <c r="E20" i="42"/>
  <c r="D20" i="42"/>
  <c r="B20" i="42"/>
  <c r="H20" i="42" s="1"/>
  <c r="L20" i="42"/>
  <c r="K20" i="42"/>
  <c r="J20" i="42"/>
  <c r="I20" i="42"/>
  <c r="L19" i="42"/>
  <c r="K19" i="42"/>
  <c r="J19" i="42"/>
  <c r="I19" i="42"/>
  <c r="H19" i="42"/>
  <c r="L18" i="42"/>
  <c r="K18" i="42"/>
  <c r="J18" i="42"/>
  <c r="I18" i="42"/>
  <c r="H18" i="42"/>
  <c r="L17" i="42"/>
  <c r="K17" i="42"/>
  <c r="J17" i="42"/>
  <c r="I17" i="42"/>
  <c r="H17" i="42"/>
  <c r="L16" i="42"/>
  <c r="K16" i="42"/>
  <c r="J16" i="42"/>
  <c r="I16" i="42"/>
  <c r="H16" i="42"/>
  <c r="L15" i="42"/>
  <c r="K15" i="42"/>
  <c r="J15" i="42"/>
  <c r="I15" i="42"/>
  <c r="H15" i="42"/>
  <c r="L14" i="42"/>
  <c r="K14" i="42"/>
  <c r="J14" i="42"/>
  <c r="I14" i="42"/>
  <c r="H14" i="42"/>
  <c r="L13" i="42"/>
  <c r="K13" i="42"/>
  <c r="J13" i="42"/>
  <c r="I13" i="42"/>
  <c r="H13" i="42"/>
  <c r="L12" i="42"/>
  <c r="K12" i="42"/>
  <c r="J12" i="42"/>
  <c r="I12" i="42"/>
  <c r="H12" i="42"/>
  <c r="L11" i="42"/>
  <c r="K11" i="42"/>
  <c r="J11" i="42"/>
  <c r="I11" i="42"/>
  <c r="H11" i="42"/>
  <c r="L10" i="42"/>
  <c r="K10" i="42"/>
  <c r="J10" i="42"/>
  <c r="I10" i="42"/>
  <c r="H10" i="42"/>
  <c r="L9" i="42"/>
  <c r="K9" i="42"/>
  <c r="J9" i="42"/>
  <c r="I9" i="42"/>
  <c r="H9" i="42"/>
  <c r="J8" i="42"/>
  <c r="K8" i="42"/>
  <c r="L8" i="42"/>
  <c r="H8" i="42"/>
  <c r="F19" i="42"/>
  <c r="E19" i="42"/>
  <c r="D19" i="42"/>
  <c r="P19" i="42" s="1"/>
  <c r="B19" i="42"/>
  <c r="F18" i="42"/>
  <c r="E18" i="42"/>
  <c r="D18" i="42"/>
  <c r="B18" i="42"/>
  <c r="F17" i="42"/>
  <c r="R17" i="42" s="1"/>
  <c r="E17" i="42"/>
  <c r="D17" i="42"/>
  <c r="B17" i="42"/>
  <c r="N17" i="42" s="1"/>
  <c r="F16" i="42"/>
  <c r="E16" i="42"/>
  <c r="D16" i="42"/>
  <c r="B16" i="42"/>
  <c r="F15" i="42"/>
  <c r="E15" i="42"/>
  <c r="D15" i="42"/>
  <c r="P15" i="42" s="1"/>
  <c r="B15" i="42"/>
  <c r="F14" i="42"/>
  <c r="E14" i="42"/>
  <c r="D14" i="42"/>
  <c r="B14" i="42"/>
  <c r="F13" i="42"/>
  <c r="R13" i="42" s="1"/>
  <c r="E13" i="42"/>
  <c r="D13" i="42"/>
  <c r="B13" i="42"/>
  <c r="N13" i="42" s="1"/>
  <c r="F12" i="42"/>
  <c r="E12" i="42"/>
  <c r="D12" i="42"/>
  <c r="B12" i="42"/>
  <c r="F11" i="42"/>
  <c r="E11" i="42"/>
  <c r="D11" i="42"/>
  <c r="P11" i="42" s="1"/>
  <c r="B11" i="42"/>
  <c r="F10" i="42"/>
  <c r="E10" i="42"/>
  <c r="D10" i="42"/>
  <c r="B10" i="42"/>
  <c r="F9" i="42"/>
  <c r="E9" i="42"/>
  <c r="D9" i="42"/>
  <c r="B9" i="42"/>
  <c r="F8" i="42"/>
  <c r="E8" i="42"/>
  <c r="D8" i="42"/>
  <c r="B8" i="42"/>
  <c r="R20" i="42"/>
  <c r="P20" i="42"/>
  <c r="N20" i="42"/>
  <c r="Q19" i="42"/>
  <c r="O19" i="42"/>
  <c r="R18" i="42"/>
  <c r="P18" i="42"/>
  <c r="N18" i="42"/>
  <c r="Q17" i="42"/>
  <c r="O17" i="42"/>
  <c r="R16" i="42"/>
  <c r="P16" i="42"/>
  <c r="N16" i="42"/>
  <c r="Q15" i="42"/>
  <c r="O15" i="42"/>
  <c r="R14" i="42"/>
  <c r="P14" i="42"/>
  <c r="N14" i="42"/>
  <c r="Q13" i="42"/>
  <c r="O13" i="42"/>
  <c r="R12" i="42"/>
  <c r="P12" i="42"/>
  <c r="N12" i="42"/>
  <c r="Q11" i="42"/>
  <c r="O11" i="42"/>
  <c r="R10" i="42"/>
  <c r="P10" i="42"/>
  <c r="F20" i="41"/>
  <c r="E20" i="41"/>
  <c r="D20" i="41"/>
  <c r="C20" i="41"/>
  <c r="B20" i="41"/>
  <c r="H20" i="41" s="1"/>
  <c r="L20" i="41"/>
  <c r="K20" i="41"/>
  <c r="J20" i="41"/>
  <c r="I20" i="41"/>
  <c r="L19" i="41"/>
  <c r="K19" i="41"/>
  <c r="J19" i="41"/>
  <c r="I19" i="41"/>
  <c r="H19" i="41"/>
  <c r="L18" i="41"/>
  <c r="K18" i="41"/>
  <c r="J18" i="41"/>
  <c r="I18" i="41"/>
  <c r="H18" i="41"/>
  <c r="L17" i="41"/>
  <c r="K17" i="41"/>
  <c r="J17" i="41"/>
  <c r="I17" i="41"/>
  <c r="H17" i="41"/>
  <c r="L16" i="41"/>
  <c r="K16" i="41"/>
  <c r="J16" i="41"/>
  <c r="I16" i="41"/>
  <c r="H16" i="41"/>
  <c r="L15" i="41"/>
  <c r="K15" i="41"/>
  <c r="J15" i="41"/>
  <c r="I15" i="41"/>
  <c r="H15" i="41"/>
  <c r="L14" i="41"/>
  <c r="K14" i="41"/>
  <c r="J14" i="41"/>
  <c r="I14" i="41"/>
  <c r="H14" i="41"/>
  <c r="L13" i="41"/>
  <c r="K13" i="41"/>
  <c r="J13" i="41"/>
  <c r="I13" i="41"/>
  <c r="H13" i="41"/>
  <c r="L12" i="41"/>
  <c r="K12" i="41"/>
  <c r="J12" i="41"/>
  <c r="I12" i="41"/>
  <c r="H12" i="41"/>
  <c r="L11" i="41"/>
  <c r="K11" i="41"/>
  <c r="J11" i="41"/>
  <c r="I11" i="41"/>
  <c r="H11" i="41"/>
  <c r="L10" i="41"/>
  <c r="K10" i="41"/>
  <c r="J10" i="41"/>
  <c r="I10" i="41"/>
  <c r="H10" i="41"/>
  <c r="L9" i="41"/>
  <c r="K9" i="41"/>
  <c r="J9" i="41"/>
  <c r="I9" i="41"/>
  <c r="H9" i="41"/>
  <c r="I8" i="41"/>
  <c r="J8" i="41"/>
  <c r="K8" i="41"/>
  <c r="L8" i="41"/>
  <c r="H8" i="41"/>
  <c r="F19" i="41"/>
  <c r="E19" i="41"/>
  <c r="D19" i="41"/>
  <c r="C19" i="41"/>
  <c r="O19" i="41" s="1"/>
  <c r="B19" i="41"/>
  <c r="F18" i="41"/>
  <c r="E18" i="41"/>
  <c r="D18" i="41"/>
  <c r="P18" i="41" s="1"/>
  <c r="C18" i="41"/>
  <c r="B18" i="41"/>
  <c r="F17" i="41"/>
  <c r="E17" i="41"/>
  <c r="Q17" i="41" s="1"/>
  <c r="D17" i="41"/>
  <c r="C17" i="41"/>
  <c r="B17" i="41"/>
  <c r="F16" i="41"/>
  <c r="R16" i="41" s="1"/>
  <c r="E16" i="41"/>
  <c r="D16" i="41"/>
  <c r="C16" i="41"/>
  <c r="O18" i="41" s="1"/>
  <c r="B16" i="41"/>
  <c r="N16" i="41" s="1"/>
  <c r="F15" i="41"/>
  <c r="E15" i="41"/>
  <c r="D15" i="41"/>
  <c r="C15" i="41"/>
  <c r="O15" i="41" s="1"/>
  <c r="B15" i="41"/>
  <c r="F14" i="41"/>
  <c r="E14" i="41"/>
  <c r="Q16" i="41" s="1"/>
  <c r="D14" i="41"/>
  <c r="P14" i="41" s="1"/>
  <c r="C14" i="41"/>
  <c r="B14" i="41"/>
  <c r="F13" i="41"/>
  <c r="E13" i="41"/>
  <c r="Q13" i="41" s="1"/>
  <c r="D13" i="41"/>
  <c r="C13" i="41"/>
  <c r="B13" i="41"/>
  <c r="F12" i="41"/>
  <c r="R12" i="41" s="1"/>
  <c r="E12" i="41"/>
  <c r="D12" i="41"/>
  <c r="C12" i="41"/>
  <c r="O14" i="41" s="1"/>
  <c r="B12" i="41"/>
  <c r="N12" i="41" s="1"/>
  <c r="F11" i="41"/>
  <c r="E11" i="41"/>
  <c r="D11" i="41"/>
  <c r="C11" i="41"/>
  <c r="O11" i="41" s="1"/>
  <c r="B11" i="41"/>
  <c r="F10" i="41"/>
  <c r="E10" i="41"/>
  <c r="Q12" i="41" s="1"/>
  <c r="D10" i="41"/>
  <c r="P10" i="41" s="1"/>
  <c r="C10" i="41"/>
  <c r="B10" i="41"/>
  <c r="F9" i="41"/>
  <c r="E9" i="41"/>
  <c r="Q11" i="41" s="1"/>
  <c r="D9" i="41"/>
  <c r="C9" i="41"/>
  <c r="B9" i="41"/>
  <c r="F8" i="41"/>
  <c r="E8" i="41"/>
  <c r="D8" i="41"/>
  <c r="C8" i="41"/>
  <c r="B8" i="41"/>
  <c r="R20" i="41"/>
  <c r="N20" i="41"/>
  <c r="P19" i="41"/>
  <c r="R17" i="41"/>
  <c r="N17" i="41"/>
  <c r="P15" i="41"/>
  <c r="R13" i="41"/>
  <c r="N13" i="41"/>
  <c r="P11" i="41"/>
  <c r="R10" i="41"/>
  <c r="N10" i="41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I8" i="40" s="1"/>
  <c r="F20" i="40"/>
  <c r="E20" i="40"/>
  <c r="D20" i="40"/>
  <c r="B20" i="40"/>
  <c r="H20" i="40" s="1"/>
  <c r="L20" i="40"/>
  <c r="K20" i="40"/>
  <c r="J20" i="40"/>
  <c r="I20" i="40"/>
  <c r="L19" i="40"/>
  <c r="K19" i="40"/>
  <c r="J19" i="40"/>
  <c r="I19" i="40"/>
  <c r="H19" i="40"/>
  <c r="L18" i="40"/>
  <c r="K18" i="40"/>
  <c r="J18" i="40"/>
  <c r="I18" i="40"/>
  <c r="H18" i="40"/>
  <c r="L17" i="40"/>
  <c r="K17" i="40"/>
  <c r="J17" i="40"/>
  <c r="I17" i="40"/>
  <c r="H17" i="40"/>
  <c r="L16" i="40"/>
  <c r="K16" i="40"/>
  <c r="J16" i="40"/>
  <c r="I16" i="40"/>
  <c r="H16" i="40"/>
  <c r="L15" i="40"/>
  <c r="K15" i="40"/>
  <c r="J15" i="40"/>
  <c r="I15" i="40"/>
  <c r="H15" i="40"/>
  <c r="L14" i="40"/>
  <c r="K14" i="40"/>
  <c r="J14" i="40"/>
  <c r="I14" i="40"/>
  <c r="H14" i="40"/>
  <c r="L13" i="40"/>
  <c r="K13" i="40"/>
  <c r="J13" i="40"/>
  <c r="I13" i="40"/>
  <c r="H13" i="40"/>
  <c r="L12" i="40"/>
  <c r="K12" i="40"/>
  <c r="J12" i="40"/>
  <c r="I12" i="40"/>
  <c r="H12" i="40"/>
  <c r="L11" i="40"/>
  <c r="K11" i="40"/>
  <c r="J11" i="40"/>
  <c r="I11" i="40"/>
  <c r="H11" i="40"/>
  <c r="L10" i="40"/>
  <c r="K10" i="40"/>
  <c r="J10" i="40"/>
  <c r="I10" i="40"/>
  <c r="H10" i="40"/>
  <c r="L9" i="40"/>
  <c r="K9" i="40"/>
  <c r="J9" i="40"/>
  <c r="I9" i="40"/>
  <c r="H9" i="40"/>
  <c r="J8" i="40"/>
  <c r="K8" i="40"/>
  <c r="L8" i="40"/>
  <c r="H8" i="40"/>
  <c r="F19" i="40"/>
  <c r="E19" i="40"/>
  <c r="D19" i="40"/>
  <c r="B19" i="40"/>
  <c r="F18" i="40"/>
  <c r="E18" i="40"/>
  <c r="D18" i="40"/>
  <c r="B18" i="40"/>
  <c r="F17" i="40"/>
  <c r="E17" i="40"/>
  <c r="D17" i="40"/>
  <c r="B17" i="40"/>
  <c r="F16" i="40"/>
  <c r="E16" i="40"/>
  <c r="D16" i="40"/>
  <c r="B16" i="40"/>
  <c r="F15" i="40"/>
  <c r="E15" i="40"/>
  <c r="D15" i="40"/>
  <c r="B15" i="40"/>
  <c r="F14" i="40"/>
  <c r="E14" i="40"/>
  <c r="D14" i="40"/>
  <c r="B14" i="40"/>
  <c r="F13" i="40"/>
  <c r="E13" i="40"/>
  <c r="D13" i="40"/>
  <c r="B13" i="40"/>
  <c r="F12" i="40"/>
  <c r="E12" i="40"/>
  <c r="D12" i="40"/>
  <c r="B12" i="40"/>
  <c r="F11" i="40"/>
  <c r="E11" i="40"/>
  <c r="D11" i="40"/>
  <c r="B11" i="40"/>
  <c r="F10" i="40"/>
  <c r="E10" i="40"/>
  <c r="D10" i="40"/>
  <c r="B10" i="40"/>
  <c r="F9" i="40"/>
  <c r="E9" i="40"/>
  <c r="D9" i="40"/>
  <c r="B9" i="40"/>
  <c r="F8" i="40"/>
  <c r="E8" i="40"/>
  <c r="D8" i="40"/>
  <c r="B8" i="40"/>
  <c r="O12" i="45" l="1"/>
  <c r="O16" i="45"/>
  <c r="P17" i="45"/>
  <c r="Q18" i="45"/>
  <c r="R19" i="45"/>
  <c r="O20" i="45"/>
  <c r="N10" i="45"/>
  <c r="N14" i="45"/>
  <c r="R14" i="45"/>
  <c r="P13" i="45"/>
  <c r="Q14" i="45"/>
  <c r="N15" i="45"/>
  <c r="N19" i="45"/>
  <c r="R13" i="45"/>
  <c r="O10" i="44"/>
  <c r="N10" i="44"/>
  <c r="N12" i="44"/>
  <c r="P14" i="44"/>
  <c r="Q15" i="44"/>
  <c r="R16" i="44"/>
  <c r="O17" i="44"/>
  <c r="P18" i="44"/>
  <c r="Q10" i="44"/>
  <c r="N11" i="44"/>
  <c r="R11" i="44"/>
  <c r="O12" i="44"/>
  <c r="P13" i="44"/>
  <c r="Q14" i="44"/>
  <c r="N15" i="44"/>
  <c r="R15" i="44"/>
  <c r="O16" i="44"/>
  <c r="P17" i="44"/>
  <c r="Q18" i="44"/>
  <c r="N16" i="44"/>
  <c r="Q19" i="44"/>
  <c r="R10" i="44"/>
  <c r="O11" i="44"/>
  <c r="N18" i="44"/>
  <c r="R18" i="44"/>
  <c r="R10" i="43"/>
  <c r="P10" i="43"/>
  <c r="O10" i="43"/>
  <c r="Q10" i="43"/>
  <c r="N11" i="43"/>
  <c r="R11" i="43"/>
  <c r="O12" i="43"/>
  <c r="P13" i="43"/>
  <c r="Q14" i="43"/>
  <c r="N15" i="43"/>
  <c r="R15" i="43"/>
  <c r="O16" i="43"/>
  <c r="P17" i="43"/>
  <c r="Q18" i="43"/>
  <c r="N19" i="43"/>
  <c r="R19" i="43"/>
  <c r="O20" i="43"/>
  <c r="Q12" i="42"/>
  <c r="O14" i="42"/>
  <c r="Q16" i="42"/>
  <c r="O18" i="42"/>
  <c r="Q20" i="42"/>
  <c r="O10" i="42"/>
  <c r="N10" i="42"/>
  <c r="Q10" i="42"/>
  <c r="N11" i="42"/>
  <c r="R11" i="42"/>
  <c r="O12" i="42"/>
  <c r="P13" i="42"/>
  <c r="Q14" i="42"/>
  <c r="N15" i="42"/>
  <c r="R15" i="42"/>
  <c r="O16" i="42"/>
  <c r="P17" i="42"/>
  <c r="Q18" i="42"/>
  <c r="N19" i="42"/>
  <c r="R19" i="42"/>
  <c r="O20" i="42"/>
  <c r="P12" i="41"/>
  <c r="N14" i="41"/>
  <c r="Q15" i="41"/>
  <c r="O17" i="41"/>
  <c r="Q19" i="41"/>
  <c r="Q20" i="41"/>
  <c r="O13" i="41"/>
  <c r="R14" i="41"/>
  <c r="P16" i="41"/>
  <c r="N18" i="41"/>
  <c r="R18" i="41"/>
  <c r="P20" i="41"/>
  <c r="O10" i="41"/>
  <c r="Q10" i="41"/>
  <c r="N11" i="41"/>
  <c r="R11" i="41"/>
  <c r="O12" i="41"/>
  <c r="P13" i="41"/>
  <c r="Q14" i="41"/>
  <c r="N15" i="41"/>
  <c r="R15" i="41"/>
  <c r="O16" i="41"/>
  <c r="P17" i="41"/>
  <c r="Q18" i="41"/>
  <c r="N19" i="41"/>
  <c r="R19" i="41"/>
  <c r="O20" i="41"/>
  <c r="R20" i="40"/>
  <c r="Q20" i="40"/>
  <c r="P20" i="40"/>
  <c r="O20" i="40"/>
  <c r="N20" i="40"/>
  <c r="R19" i="40"/>
  <c r="Q19" i="40"/>
  <c r="P19" i="40"/>
  <c r="O19" i="40"/>
  <c r="N19" i="40"/>
  <c r="R18" i="40"/>
  <c r="Q18" i="40"/>
  <c r="P18" i="40"/>
  <c r="O18" i="40"/>
  <c r="N18" i="40"/>
  <c r="R17" i="40"/>
  <c r="Q17" i="40"/>
  <c r="P17" i="40"/>
  <c r="O17" i="40"/>
  <c r="N17" i="40"/>
  <c r="R16" i="40"/>
  <c r="Q16" i="40"/>
  <c r="P16" i="40"/>
  <c r="O16" i="40"/>
  <c r="N16" i="40"/>
  <c r="R15" i="40"/>
  <c r="Q15" i="40"/>
  <c r="P15" i="40"/>
  <c r="O15" i="40"/>
  <c r="N15" i="40"/>
  <c r="R14" i="40"/>
  <c r="Q14" i="40"/>
  <c r="P14" i="40"/>
  <c r="O14" i="40"/>
  <c r="N14" i="40"/>
  <c r="R13" i="40"/>
  <c r="Q13" i="40"/>
  <c r="P13" i="40"/>
  <c r="O13" i="40"/>
  <c r="N13" i="40"/>
  <c r="R12" i="40"/>
  <c r="Q12" i="40"/>
  <c r="P12" i="40"/>
  <c r="O12" i="40"/>
  <c r="N12" i="40"/>
  <c r="R11" i="40"/>
  <c r="Q11" i="40"/>
  <c r="P11" i="40"/>
  <c r="O11" i="40"/>
  <c r="N11" i="40"/>
  <c r="R10" i="40"/>
  <c r="Q10" i="40"/>
  <c r="P10" i="40"/>
  <c r="O10" i="40"/>
  <c r="N10" i="40"/>
  <c r="M39" i="39"/>
  <c r="L39" i="39"/>
  <c r="K39" i="39"/>
  <c r="M38" i="39"/>
  <c r="L38" i="39"/>
  <c r="K38" i="39"/>
  <c r="M37" i="39"/>
  <c r="L37" i="39"/>
  <c r="K37" i="39"/>
  <c r="M36" i="39"/>
  <c r="L36" i="39"/>
  <c r="K36" i="39"/>
  <c r="M35" i="39"/>
  <c r="L35" i="39"/>
  <c r="K35" i="39"/>
  <c r="M34" i="39"/>
  <c r="L34" i="39"/>
  <c r="K34" i="39"/>
  <c r="M33" i="39"/>
  <c r="L33" i="39"/>
  <c r="K33" i="39"/>
  <c r="M32" i="39"/>
  <c r="L32" i="39"/>
  <c r="K32" i="39"/>
  <c r="M31" i="39"/>
  <c r="L31" i="39"/>
  <c r="K31" i="39"/>
  <c r="M30" i="39"/>
  <c r="L30" i="39"/>
  <c r="K30" i="39"/>
  <c r="M29" i="39"/>
  <c r="L29" i="39"/>
  <c r="K29" i="39"/>
  <c r="M28" i="39"/>
  <c r="L28" i="39"/>
  <c r="K28" i="39"/>
  <c r="M27" i="39"/>
  <c r="L27" i="39"/>
  <c r="K27" i="39"/>
  <c r="R19" i="39"/>
  <c r="Q19" i="39"/>
  <c r="P19" i="39"/>
  <c r="O19" i="39"/>
  <c r="N19" i="39"/>
  <c r="M19" i="39"/>
  <c r="L19" i="39"/>
  <c r="K19" i="39"/>
  <c r="R18" i="39"/>
  <c r="Q18" i="39"/>
  <c r="P18" i="39"/>
  <c r="O18" i="39"/>
  <c r="N18" i="39"/>
  <c r="M18" i="39"/>
  <c r="L18" i="39"/>
  <c r="K18" i="39"/>
  <c r="R17" i="39"/>
  <c r="Q17" i="39"/>
  <c r="P17" i="39"/>
  <c r="O17" i="39"/>
  <c r="N17" i="39"/>
  <c r="M17" i="39"/>
  <c r="L17" i="39"/>
  <c r="K17" i="39"/>
  <c r="R16" i="39"/>
  <c r="Q16" i="39"/>
  <c r="P16" i="39"/>
  <c r="O16" i="39"/>
  <c r="N16" i="39"/>
  <c r="M16" i="39"/>
  <c r="L16" i="39"/>
  <c r="K16" i="39"/>
  <c r="R15" i="39"/>
  <c r="Q15" i="39"/>
  <c r="P15" i="39"/>
  <c r="O15" i="39"/>
  <c r="N15" i="39"/>
  <c r="M15" i="39"/>
  <c r="L15" i="39"/>
  <c r="K15" i="39"/>
  <c r="R14" i="39"/>
  <c r="Q14" i="39"/>
  <c r="P14" i="39"/>
  <c r="O14" i="39"/>
  <c r="N14" i="39"/>
  <c r="M14" i="39"/>
  <c r="L14" i="39"/>
  <c r="K14" i="39"/>
  <c r="R13" i="39"/>
  <c r="Q13" i="39"/>
  <c r="P13" i="39"/>
  <c r="O13" i="39"/>
  <c r="N13" i="39"/>
  <c r="M13" i="39"/>
  <c r="L13" i="39"/>
  <c r="K13" i="39"/>
  <c r="R12" i="39"/>
  <c r="Q12" i="39"/>
  <c r="P12" i="39"/>
  <c r="O12" i="39"/>
  <c r="N12" i="39"/>
  <c r="M12" i="39"/>
  <c r="L12" i="39"/>
  <c r="K12" i="39"/>
  <c r="R11" i="39"/>
  <c r="Q11" i="39"/>
  <c r="P11" i="39"/>
  <c r="O11" i="39"/>
  <c r="N11" i="39"/>
  <c r="M11" i="39"/>
  <c r="L11" i="39"/>
  <c r="K11" i="39"/>
  <c r="R10" i="39"/>
  <c r="Q10" i="39"/>
  <c r="P10" i="39"/>
  <c r="O10" i="39"/>
  <c r="N10" i="39"/>
  <c r="M10" i="39"/>
  <c r="L10" i="39"/>
  <c r="K10" i="39"/>
  <c r="R9" i="39"/>
  <c r="Q9" i="39"/>
  <c r="P9" i="39"/>
  <c r="O9" i="39"/>
  <c r="N9" i="39"/>
  <c r="M9" i="39"/>
  <c r="L9" i="39"/>
  <c r="K9" i="39"/>
  <c r="R8" i="39"/>
  <c r="Q8" i="39"/>
  <c r="P8" i="39"/>
  <c r="O8" i="39"/>
  <c r="N8" i="39"/>
  <c r="M8" i="39"/>
  <c r="L8" i="39"/>
  <c r="K8" i="39"/>
  <c r="L7" i="39"/>
  <c r="M7" i="39"/>
  <c r="N7" i="39"/>
  <c r="O7" i="39"/>
  <c r="P7" i="39"/>
  <c r="Q7" i="39"/>
  <c r="R7" i="39"/>
  <c r="K7" i="39"/>
  <c r="D39" i="39"/>
  <c r="C39" i="39"/>
  <c r="B39" i="39"/>
  <c r="D38" i="39"/>
  <c r="C38" i="39"/>
  <c r="B38" i="39"/>
  <c r="D37" i="39"/>
  <c r="C37" i="39"/>
  <c r="B37" i="39"/>
  <c r="D36" i="39"/>
  <c r="C36" i="39"/>
  <c r="B36" i="39"/>
  <c r="D35" i="39"/>
  <c r="C35" i="39"/>
  <c r="B35" i="39"/>
  <c r="D34" i="39"/>
  <c r="C34" i="39"/>
  <c r="B34" i="39"/>
  <c r="D33" i="39"/>
  <c r="C33" i="39"/>
  <c r="B33" i="39"/>
  <c r="D32" i="39"/>
  <c r="C32" i="39"/>
  <c r="B32" i="39"/>
  <c r="D31" i="39"/>
  <c r="C31" i="39"/>
  <c r="B31" i="39"/>
  <c r="D30" i="39"/>
  <c r="C30" i="39"/>
  <c r="B30" i="39"/>
  <c r="D29" i="39"/>
  <c r="C29" i="39"/>
  <c r="B29" i="39"/>
  <c r="D28" i="39"/>
  <c r="C28" i="39"/>
  <c r="B28" i="39"/>
  <c r="D27" i="39"/>
  <c r="C27" i="39"/>
  <c r="B27" i="39"/>
  <c r="I19" i="39"/>
  <c r="H19" i="39"/>
  <c r="G19" i="39"/>
  <c r="F19" i="39"/>
  <c r="E19" i="39"/>
  <c r="D19" i="39"/>
  <c r="C19" i="39"/>
  <c r="B19" i="39"/>
  <c r="B8" i="39"/>
  <c r="C8" i="39"/>
  <c r="D8" i="39"/>
  <c r="E8" i="39"/>
  <c r="F8" i="39"/>
  <c r="G8" i="39"/>
  <c r="H8" i="39"/>
  <c r="I8" i="39"/>
  <c r="B9" i="39"/>
  <c r="C9" i="39"/>
  <c r="D9" i="39"/>
  <c r="E9" i="39"/>
  <c r="F9" i="39"/>
  <c r="G9" i="39"/>
  <c r="H9" i="39"/>
  <c r="I9" i="39"/>
  <c r="B10" i="39"/>
  <c r="C10" i="39"/>
  <c r="D10" i="39"/>
  <c r="E10" i="39"/>
  <c r="F10" i="39"/>
  <c r="G10" i="39"/>
  <c r="H10" i="39"/>
  <c r="I10" i="39"/>
  <c r="B11" i="39"/>
  <c r="C11" i="39"/>
  <c r="D11" i="39"/>
  <c r="E11" i="39"/>
  <c r="F11" i="39"/>
  <c r="G11" i="39"/>
  <c r="H11" i="39"/>
  <c r="I11" i="39"/>
  <c r="B12" i="39"/>
  <c r="C12" i="39"/>
  <c r="D12" i="39"/>
  <c r="E12" i="39"/>
  <c r="F12" i="39"/>
  <c r="G12" i="39"/>
  <c r="H12" i="39"/>
  <c r="I12" i="39"/>
  <c r="B13" i="39"/>
  <c r="C13" i="39"/>
  <c r="D13" i="39"/>
  <c r="E13" i="39"/>
  <c r="F13" i="39"/>
  <c r="G13" i="39"/>
  <c r="H13" i="39"/>
  <c r="I13" i="39"/>
  <c r="B14" i="39"/>
  <c r="C14" i="39"/>
  <c r="D14" i="39"/>
  <c r="E14" i="39"/>
  <c r="F14" i="39"/>
  <c r="G14" i="39"/>
  <c r="H14" i="39"/>
  <c r="I14" i="39"/>
  <c r="B15" i="39"/>
  <c r="C15" i="39"/>
  <c r="D15" i="39"/>
  <c r="E15" i="39"/>
  <c r="F15" i="39"/>
  <c r="G15" i="39"/>
  <c r="H15" i="39"/>
  <c r="I15" i="39"/>
  <c r="B16" i="39"/>
  <c r="C16" i="39"/>
  <c r="D16" i="39"/>
  <c r="E16" i="39"/>
  <c r="F16" i="39"/>
  <c r="G16" i="39"/>
  <c r="H16" i="39"/>
  <c r="I16" i="39"/>
  <c r="B17" i="39"/>
  <c r="C17" i="39"/>
  <c r="D17" i="39"/>
  <c r="E17" i="39"/>
  <c r="F17" i="39"/>
  <c r="G17" i="39"/>
  <c r="H17" i="39"/>
  <c r="I17" i="39"/>
  <c r="B18" i="39"/>
  <c r="C18" i="39"/>
  <c r="D18" i="39"/>
  <c r="E18" i="39"/>
  <c r="F18" i="39"/>
  <c r="G18" i="39"/>
  <c r="H18" i="39"/>
  <c r="I18" i="39"/>
  <c r="C7" i="39"/>
  <c r="D7" i="39"/>
  <c r="E7" i="39"/>
  <c r="F7" i="39"/>
  <c r="G7" i="39"/>
  <c r="H7" i="39"/>
  <c r="I7" i="39"/>
  <c r="B7" i="39"/>
  <c r="I42" i="39"/>
  <c r="E42" i="39"/>
  <c r="AA14" i="39"/>
  <c r="Z14" i="39"/>
  <c r="Y14" i="39"/>
  <c r="X14" i="39"/>
  <c r="V14" i="39"/>
  <c r="U14" i="39"/>
  <c r="T14" i="39"/>
  <c r="AA13" i="39"/>
  <c r="Z13" i="39"/>
  <c r="Y13" i="39"/>
  <c r="V13" i="39"/>
  <c r="U13" i="39"/>
  <c r="T13" i="39"/>
  <c r="AA12" i="39"/>
  <c r="Z12" i="39"/>
  <c r="Y12" i="39"/>
  <c r="V12" i="39"/>
  <c r="U12" i="39"/>
  <c r="T12" i="39"/>
  <c r="AA11" i="39"/>
  <c r="Z11" i="39"/>
  <c r="Y11" i="39"/>
  <c r="U11" i="39"/>
  <c r="T11" i="39"/>
  <c r="AA10" i="39"/>
  <c r="Z10" i="39"/>
  <c r="Y10" i="39"/>
  <c r="X10" i="39"/>
  <c r="V10" i="39"/>
  <c r="U10" i="39"/>
  <c r="T10" i="39"/>
  <c r="AA9" i="39"/>
  <c r="Z9" i="39"/>
  <c r="Y9" i="39"/>
  <c r="V9" i="39"/>
  <c r="U9" i="39"/>
  <c r="T9" i="39"/>
  <c r="M39" i="38"/>
  <c r="L39" i="38"/>
  <c r="K39" i="38"/>
  <c r="M38" i="38"/>
  <c r="L38" i="38"/>
  <c r="K38" i="38"/>
  <c r="M37" i="38"/>
  <c r="L37" i="38"/>
  <c r="K37" i="38"/>
  <c r="M36" i="38"/>
  <c r="L36" i="38"/>
  <c r="K36" i="38"/>
  <c r="M35" i="38"/>
  <c r="L35" i="38"/>
  <c r="K35" i="38"/>
  <c r="M34" i="38"/>
  <c r="L34" i="38"/>
  <c r="K34" i="38"/>
  <c r="M33" i="38"/>
  <c r="L33" i="38"/>
  <c r="K33" i="38"/>
  <c r="M32" i="38"/>
  <c r="L32" i="38"/>
  <c r="K32" i="38"/>
  <c r="M31" i="38"/>
  <c r="L31" i="38"/>
  <c r="K31" i="38"/>
  <c r="M30" i="38"/>
  <c r="L30" i="38"/>
  <c r="K30" i="38"/>
  <c r="M29" i="38"/>
  <c r="L29" i="38"/>
  <c r="K29" i="38"/>
  <c r="M28" i="38"/>
  <c r="L28" i="38"/>
  <c r="K28" i="38"/>
  <c r="M27" i="38"/>
  <c r="L27" i="38"/>
  <c r="K27" i="38"/>
  <c r="R19" i="38"/>
  <c r="Q19" i="38"/>
  <c r="P19" i="38"/>
  <c r="O19" i="38"/>
  <c r="N19" i="38"/>
  <c r="M19" i="38"/>
  <c r="L19" i="38"/>
  <c r="K19" i="38"/>
  <c r="R18" i="38"/>
  <c r="Q18" i="38"/>
  <c r="P18" i="38"/>
  <c r="O18" i="38"/>
  <c r="N18" i="38"/>
  <c r="M18" i="38"/>
  <c r="L18" i="38"/>
  <c r="K18" i="38"/>
  <c r="R17" i="38"/>
  <c r="Q17" i="38"/>
  <c r="P17" i="38"/>
  <c r="O17" i="38"/>
  <c r="N17" i="38"/>
  <c r="M17" i="38"/>
  <c r="L17" i="38"/>
  <c r="K17" i="38"/>
  <c r="R16" i="38"/>
  <c r="Q16" i="38"/>
  <c r="P16" i="38"/>
  <c r="O16" i="38"/>
  <c r="N16" i="38"/>
  <c r="M16" i="38"/>
  <c r="L16" i="38"/>
  <c r="K16" i="38"/>
  <c r="R15" i="38"/>
  <c r="Q15" i="38"/>
  <c r="P15" i="38"/>
  <c r="O15" i="38"/>
  <c r="N15" i="38"/>
  <c r="M15" i="38"/>
  <c r="L15" i="38"/>
  <c r="K15" i="38"/>
  <c r="R14" i="38"/>
  <c r="Q14" i="38"/>
  <c r="P14" i="38"/>
  <c r="O14" i="38"/>
  <c r="N14" i="38"/>
  <c r="M14" i="38"/>
  <c r="L14" i="38"/>
  <c r="K14" i="38"/>
  <c r="R13" i="38"/>
  <c r="Q13" i="38"/>
  <c r="P13" i="38"/>
  <c r="O13" i="38"/>
  <c r="N13" i="38"/>
  <c r="M13" i="38"/>
  <c r="L13" i="38"/>
  <c r="K13" i="38"/>
  <c r="R12" i="38"/>
  <c r="Q12" i="38"/>
  <c r="P12" i="38"/>
  <c r="O12" i="38"/>
  <c r="N12" i="38"/>
  <c r="M12" i="38"/>
  <c r="L12" i="38"/>
  <c r="K12" i="38"/>
  <c r="R11" i="38"/>
  <c r="Q11" i="38"/>
  <c r="P11" i="38"/>
  <c r="O11" i="38"/>
  <c r="N11" i="38"/>
  <c r="M11" i="38"/>
  <c r="L11" i="38"/>
  <c r="K11" i="38"/>
  <c r="R10" i="38"/>
  <c r="Q10" i="38"/>
  <c r="P10" i="38"/>
  <c r="O10" i="38"/>
  <c r="N10" i="38"/>
  <c r="M10" i="38"/>
  <c r="L10" i="38"/>
  <c r="K10" i="38"/>
  <c r="R9" i="38"/>
  <c r="Q9" i="38"/>
  <c r="P9" i="38"/>
  <c r="O9" i="38"/>
  <c r="N9" i="38"/>
  <c r="M9" i="38"/>
  <c r="L9" i="38"/>
  <c r="K9" i="38"/>
  <c r="R8" i="38"/>
  <c r="Q8" i="38"/>
  <c r="P8" i="38"/>
  <c r="O8" i="38"/>
  <c r="N8" i="38"/>
  <c r="M8" i="38"/>
  <c r="L8" i="38"/>
  <c r="K8" i="38"/>
  <c r="L7" i="38"/>
  <c r="M7" i="38"/>
  <c r="N7" i="38"/>
  <c r="O7" i="38"/>
  <c r="P7" i="38"/>
  <c r="Q7" i="38"/>
  <c r="R7" i="38"/>
  <c r="K7" i="38"/>
  <c r="I19" i="38"/>
  <c r="H19" i="38"/>
  <c r="G19" i="38"/>
  <c r="F19" i="38"/>
  <c r="E19" i="38"/>
  <c r="D19" i="38"/>
  <c r="C19" i="38"/>
  <c r="B19" i="38"/>
  <c r="B8" i="38"/>
  <c r="C8" i="38"/>
  <c r="D8" i="38"/>
  <c r="E8" i="38"/>
  <c r="F8" i="38"/>
  <c r="G8" i="38"/>
  <c r="H8" i="38"/>
  <c r="I8" i="38"/>
  <c r="B9" i="38"/>
  <c r="C9" i="38"/>
  <c r="D9" i="38"/>
  <c r="E9" i="38"/>
  <c r="F9" i="38"/>
  <c r="G9" i="38"/>
  <c r="H9" i="38"/>
  <c r="I9" i="38"/>
  <c r="B10" i="38"/>
  <c r="C10" i="38"/>
  <c r="D10" i="38"/>
  <c r="E10" i="38"/>
  <c r="F10" i="38"/>
  <c r="G10" i="38"/>
  <c r="H10" i="38"/>
  <c r="I10" i="38"/>
  <c r="B11" i="38"/>
  <c r="C11" i="38"/>
  <c r="D11" i="38"/>
  <c r="E11" i="38"/>
  <c r="F11" i="38"/>
  <c r="G11" i="38"/>
  <c r="H11" i="38"/>
  <c r="I11" i="38"/>
  <c r="B12" i="38"/>
  <c r="C12" i="38"/>
  <c r="D12" i="38"/>
  <c r="E12" i="38"/>
  <c r="F12" i="38"/>
  <c r="G12" i="38"/>
  <c r="H12" i="38"/>
  <c r="I12" i="38"/>
  <c r="B13" i="38"/>
  <c r="C13" i="38"/>
  <c r="D13" i="38"/>
  <c r="E13" i="38"/>
  <c r="F13" i="38"/>
  <c r="G13" i="38"/>
  <c r="H13" i="38"/>
  <c r="I13" i="38"/>
  <c r="B14" i="38"/>
  <c r="C14" i="38"/>
  <c r="D14" i="38"/>
  <c r="E14" i="38"/>
  <c r="F14" i="38"/>
  <c r="G14" i="38"/>
  <c r="H14" i="38"/>
  <c r="I14" i="38"/>
  <c r="B15" i="38"/>
  <c r="C15" i="38"/>
  <c r="D15" i="38"/>
  <c r="E15" i="38"/>
  <c r="F15" i="38"/>
  <c r="G15" i="38"/>
  <c r="H15" i="38"/>
  <c r="I15" i="38"/>
  <c r="B16" i="38"/>
  <c r="C16" i="38"/>
  <c r="D16" i="38"/>
  <c r="E16" i="38"/>
  <c r="F16" i="38"/>
  <c r="G16" i="38"/>
  <c r="H16" i="38"/>
  <c r="I16" i="38"/>
  <c r="C7" i="38"/>
  <c r="D7" i="38"/>
  <c r="E7" i="38"/>
  <c r="F7" i="38"/>
  <c r="G7" i="38"/>
  <c r="H7" i="38"/>
  <c r="I7" i="38"/>
  <c r="B7" i="38"/>
  <c r="B18" i="38"/>
  <c r="B17" i="38"/>
  <c r="D18" i="38"/>
  <c r="D17" i="38"/>
  <c r="G18" i="38"/>
  <c r="G17" i="38"/>
  <c r="I18" i="38"/>
  <c r="I17" i="38"/>
  <c r="H18" i="38"/>
  <c r="H17" i="38"/>
  <c r="F18" i="38"/>
  <c r="F17" i="38"/>
  <c r="C18" i="38"/>
  <c r="C17" i="38"/>
  <c r="B42" i="38"/>
  <c r="E17" i="38"/>
  <c r="E18" i="38"/>
  <c r="I42" i="38"/>
  <c r="H42" i="38"/>
  <c r="G42" i="38"/>
  <c r="C42" i="38"/>
  <c r="D42" i="38"/>
  <c r="E42" i="38"/>
  <c r="F42" i="38"/>
  <c r="U29" i="39" l="1"/>
  <c r="U30" i="39"/>
  <c r="U31" i="39"/>
  <c r="U32" i="39"/>
  <c r="U33" i="39"/>
  <c r="U34" i="39"/>
  <c r="U35" i="39"/>
  <c r="AA17" i="39"/>
  <c r="U36" i="39"/>
  <c r="AA18" i="39"/>
  <c r="V29" i="39"/>
  <c r="V31" i="39"/>
  <c r="V33" i="39"/>
  <c r="T17" i="39"/>
  <c r="V35" i="39"/>
  <c r="T18" i="39"/>
  <c r="T19" i="39"/>
  <c r="U17" i="39"/>
  <c r="Y17" i="39"/>
  <c r="U18" i="39"/>
  <c r="Y18" i="39"/>
  <c r="U19" i="39"/>
  <c r="Y19" i="39"/>
  <c r="Z17" i="39"/>
  <c r="V18" i="39"/>
  <c r="Z18" i="39"/>
  <c r="Z19" i="39"/>
  <c r="W9" i="39"/>
  <c r="W10" i="39"/>
  <c r="W11" i="39"/>
  <c r="W12" i="39"/>
  <c r="W13" i="39"/>
  <c r="W14" i="39"/>
  <c r="W15" i="39"/>
  <c r="AA15" i="39"/>
  <c r="W16" i="39"/>
  <c r="AA16" i="39"/>
  <c r="W19" i="39"/>
  <c r="AA19" i="39"/>
  <c r="V32" i="39"/>
  <c r="V36" i="39"/>
  <c r="B42" i="39"/>
  <c r="F42" i="39"/>
  <c r="X9" i="39"/>
  <c r="X11" i="39"/>
  <c r="X12" i="39"/>
  <c r="X13" i="39"/>
  <c r="T15" i="39"/>
  <c r="X15" i="39"/>
  <c r="T16" i="39"/>
  <c r="X16" i="39"/>
  <c r="C42" i="39"/>
  <c r="G42" i="39"/>
  <c r="U15" i="39"/>
  <c r="Y15" i="39"/>
  <c r="U16" i="39"/>
  <c r="Y16" i="39"/>
  <c r="D42" i="39"/>
  <c r="H42" i="39"/>
  <c r="V11" i="39"/>
  <c r="V15" i="39"/>
  <c r="Z15" i="39"/>
  <c r="V16" i="39"/>
  <c r="Z16" i="39"/>
  <c r="V19" i="39"/>
  <c r="D39" i="38"/>
  <c r="C39" i="38"/>
  <c r="B39" i="38"/>
  <c r="AA19" i="38"/>
  <c r="Z19" i="38"/>
  <c r="Y19" i="38"/>
  <c r="X19" i="38"/>
  <c r="W19" i="38"/>
  <c r="V19" i="38"/>
  <c r="U19" i="38"/>
  <c r="T19" i="38"/>
  <c r="AA18" i="38"/>
  <c r="Z18" i="38"/>
  <c r="Y18" i="38"/>
  <c r="X18" i="38"/>
  <c r="C38" i="38"/>
  <c r="V18" i="38"/>
  <c r="U18" i="38"/>
  <c r="T18" i="38"/>
  <c r="AA17" i="38"/>
  <c r="Z17" i="38"/>
  <c r="Y17" i="38"/>
  <c r="D37" i="38"/>
  <c r="C37" i="38"/>
  <c r="V17" i="38"/>
  <c r="U17" i="38"/>
  <c r="T17" i="38"/>
  <c r="AA16" i="38"/>
  <c r="Z16" i="38"/>
  <c r="Y16" i="38"/>
  <c r="D36" i="38"/>
  <c r="C36" i="38"/>
  <c r="V16" i="38"/>
  <c r="U16" i="38"/>
  <c r="T16" i="38"/>
  <c r="AA15" i="38"/>
  <c r="Z15" i="38"/>
  <c r="Y15" i="38"/>
  <c r="D35" i="38"/>
  <c r="C35" i="38"/>
  <c r="B35" i="38"/>
  <c r="U15" i="38"/>
  <c r="T15" i="38"/>
  <c r="AA14" i="38"/>
  <c r="Z14" i="38"/>
  <c r="Y14" i="38"/>
  <c r="X14" i="38"/>
  <c r="C34" i="38"/>
  <c r="V14" i="38"/>
  <c r="U14" i="38"/>
  <c r="T14" i="38"/>
  <c r="AA13" i="38"/>
  <c r="Z13" i="38"/>
  <c r="Y13" i="38"/>
  <c r="D33" i="38"/>
  <c r="C33" i="38"/>
  <c r="V13" i="38"/>
  <c r="U13" i="38"/>
  <c r="T13" i="38"/>
  <c r="AA12" i="38"/>
  <c r="Z12" i="38"/>
  <c r="Y12" i="38"/>
  <c r="D32" i="38"/>
  <c r="C32" i="38"/>
  <c r="V12" i="38"/>
  <c r="U12" i="38"/>
  <c r="T12" i="38"/>
  <c r="AA11" i="38"/>
  <c r="Z11" i="38"/>
  <c r="Y11" i="38"/>
  <c r="D31" i="38"/>
  <c r="C31" i="38"/>
  <c r="B31" i="38"/>
  <c r="U11" i="38"/>
  <c r="T11" i="38"/>
  <c r="AA10" i="38"/>
  <c r="Z10" i="38"/>
  <c r="Y10" i="38"/>
  <c r="X10" i="38"/>
  <c r="C30" i="38"/>
  <c r="V10" i="38"/>
  <c r="U10" i="38"/>
  <c r="T10" i="38"/>
  <c r="AA9" i="38"/>
  <c r="Z9" i="38"/>
  <c r="Y9" i="38"/>
  <c r="D29" i="38"/>
  <c r="C29" i="38"/>
  <c r="V9" i="38"/>
  <c r="U9" i="38"/>
  <c r="T9" i="38"/>
  <c r="D28" i="38"/>
  <c r="C28" i="38"/>
  <c r="B28" i="38"/>
  <c r="D27" i="38"/>
  <c r="C27" i="38"/>
  <c r="D39" i="37"/>
  <c r="C39" i="37"/>
  <c r="B39" i="37"/>
  <c r="I19" i="37"/>
  <c r="H19" i="37"/>
  <c r="G19" i="37"/>
  <c r="F19" i="37"/>
  <c r="E19" i="37"/>
  <c r="D19" i="37"/>
  <c r="C19" i="37"/>
  <c r="B19" i="37"/>
  <c r="M38" i="37"/>
  <c r="L38" i="37"/>
  <c r="K38" i="37"/>
  <c r="M37" i="37"/>
  <c r="L37" i="37"/>
  <c r="K37" i="37"/>
  <c r="M36" i="37"/>
  <c r="L36" i="37"/>
  <c r="K36" i="37"/>
  <c r="M35" i="37"/>
  <c r="L35" i="37"/>
  <c r="K35" i="37"/>
  <c r="M34" i="37"/>
  <c r="L34" i="37"/>
  <c r="K34" i="37"/>
  <c r="M33" i="37"/>
  <c r="L33" i="37"/>
  <c r="K33" i="37"/>
  <c r="M32" i="37"/>
  <c r="L32" i="37"/>
  <c r="K32" i="37"/>
  <c r="M31" i="37"/>
  <c r="L31" i="37"/>
  <c r="K31" i="37"/>
  <c r="M30" i="37"/>
  <c r="L30" i="37"/>
  <c r="K30" i="37"/>
  <c r="M29" i="37"/>
  <c r="L29" i="37"/>
  <c r="K29" i="37"/>
  <c r="M28" i="37"/>
  <c r="L28" i="37"/>
  <c r="K28" i="37"/>
  <c r="M27" i="37"/>
  <c r="L27" i="37"/>
  <c r="K27" i="37"/>
  <c r="R19" i="37"/>
  <c r="Q19" i="37"/>
  <c r="P19" i="37"/>
  <c r="O19" i="37"/>
  <c r="N19" i="37"/>
  <c r="M19" i="37"/>
  <c r="L19" i="37"/>
  <c r="K19" i="37"/>
  <c r="R18" i="37"/>
  <c r="Q18" i="37"/>
  <c r="P18" i="37"/>
  <c r="O18" i="37"/>
  <c r="N18" i="37"/>
  <c r="M18" i="37"/>
  <c r="L18" i="37"/>
  <c r="K18" i="37"/>
  <c r="R17" i="37"/>
  <c r="Q17" i="37"/>
  <c r="P17" i="37"/>
  <c r="O17" i="37"/>
  <c r="N17" i="37"/>
  <c r="M17" i="37"/>
  <c r="L17" i="37"/>
  <c r="K17" i="37"/>
  <c r="R16" i="37"/>
  <c r="Q16" i="37"/>
  <c r="P16" i="37"/>
  <c r="O16" i="37"/>
  <c r="N16" i="37"/>
  <c r="M16" i="37"/>
  <c r="L16" i="37"/>
  <c r="K16" i="37"/>
  <c r="R15" i="37"/>
  <c r="Q15" i="37"/>
  <c r="P15" i="37"/>
  <c r="O15" i="37"/>
  <c r="N15" i="37"/>
  <c r="M15" i="37"/>
  <c r="L15" i="37"/>
  <c r="K15" i="37"/>
  <c r="R14" i="37"/>
  <c r="Q14" i="37"/>
  <c r="P14" i="37"/>
  <c r="O14" i="37"/>
  <c r="N14" i="37"/>
  <c r="M14" i="37"/>
  <c r="L14" i="37"/>
  <c r="K14" i="37"/>
  <c r="R13" i="37"/>
  <c r="Q13" i="37"/>
  <c r="P13" i="37"/>
  <c r="O13" i="37"/>
  <c r="N13" i="37"/>
  <c r="M13" i="37"/>
  <c r="L13" i="37"/>
  <c r="K13" i="37"/>
  <c r="R12" i="37"/>
  <c r="Q12" i="37"/>
  <c r="P12" i="37"/>
  <c r="O12" i="37"/>
  <c r="N12" i="37"/>
  <c r="M12" i="37"/>
  <c r="L12" i="37"/>
  <c r="K12" i="37"/>
  <c r="R11" i="37"/>
  <c r="Q11" i="37"/>
  <c r="P11" i="37"/>
  <c r="O11" i="37"/>
  <c r="N11" i="37"/>
  <c r="M11" i="37"/>
  <c r="L11" i="37"/>
  <c r="K11" i="37"/>
  <c r="R10" i="37"/>
  <c r="Q10" i="37"/>
  <c r="P10" i="37"/>
  <c r="O10" i="37"/>
  <c r="N10" i="37"/>
  <c r="M10" i="37"/>
  <c r="L10" i="37"/>
  <c r="K10" i="37"/>
  <c r="R9" i="37"/>
  <c r="Q9" i="37"/>
  <c r="P9" i="37"/>
  <c r="O9" i="37"/>
  <c r="N9" i="37"/>
  <c r="M9" i="37"/>
  <c r="L9" i="37"/>
  <c r="K9" i="37"/>
  <c r="R8" i="37"/>
  <c r="Q8" i="37"/>
  <c r="P8" i="37"/>
  <c r="O8" i="37"/>
  <c r="N8" i="37"/>
  <c r="M8" i="37"/>
  <c r="L8" i="37"/>
  <c r="K8" i="37"/>
  <c r="L7" i="37"/>
  <c r="M7" i="37"/>
  <c r="N7" i="37"/>
  <c r="O7" i="37"/>
  <c r="P7" i="37"/>
  <c r="Q7" i="37"/>
  <c r="R7" i="37"/>
  <c r="K7" i="37"/>
  <c r="M39" i="37"/>
  <c r="L39" i="37"/>
  <c r="K39" i="37"/>
  <c r="D38" i="37"/>
  <c r="C38" i="37"/>
  <c r="B38" i="37"/>
  <c r="D37" i="37"/>
  <c r="C37" i="37"/>
  <c r="B37" i="37"/>
  <c r="D36" i="37"/>
  <c r="C36" i="37"/>
  <c r="B36" i="37"/>
  <c r="D35" i="37"/>
  <c r="C35" i="37"/>
  <c r="B35" i="37"/>
  <c r="D34" i="37"/>
  <c r="C34" i="37"/>
  <c r="B34" i="37"/>
  <c r="D33" i="37"/>
  <c r="C33" i="37"/>
  <c r="B33" i="37"/>
  <c r="D32" i="37"/>
  <c r="C32" i="37"/>
  <c r="B32" i="37"/>
  <c r="D31" i="37"/>
  <c r="C31" i="37"/>
  <c r="B31" i="37"/>
  <c r="D30" i="37"/>
  <c r="C30" i="37"/>
  <c r="B30" i="37"/>
  <c r="D29" i="37"/>
  <c r="C29" i="37"/>
  <c r="B29" i="37"/>
  <c r="D28" i="37"/>
  <c r="C28" i="37"/>
  <c r="B28" i="37"/>
  <c r="D27" i="37"/>
  <c r="C27" i="37"/>
  <c r="B27" i="37"/>
  <c r="I18" i="37"/>
  <c r="H18" i="37"/>
  <c r="G18" i="37"/>
  <c r="F18" i="37"/>
  <c r="E18" i="37"/>
  <c r="D18" i="37"/>
  <c r="C18" i="37"/>
  <c r="B18" i="37"/>
  <c r="I17" i="37"/>
  <c r="H17" i="37"/>
  <c r="G17" i="37"/>
  <c r="F17" i="37"/>
  <c r="E17" i="37"/>
  <c r="D17" i="37"/>
  <c r="C17" i="37"/>
  <c r="B17" i="37"/>
  <c r="I16" i="37"/>
  <c r="H16" i="37"/>
  <c r="G16" i="37"/>
  <c r="F16" i="37"/>
  <c r="E16" i="37"/>
  <c r="D16" i="37"/>
  <c r="C16" i="37"/>
  <c r="B16" i="37"/>
  <c r="I15" i="37"/>
  <c r="H15" i="37"/>
  <c r="G15" i="37"/>
  <c r="F15" i="37"/>
  <c r="E15" i="37"/>
  <c r="D15" i="37"/>
  <c r="C15" i="37"/>
  <c r="B15" i="37"/>
  <c r="I14" i="37"/>
  <c r="H14" i="37"/>
  <c r="G14" i="37"/>
  <c r="F14" i="37"/>
  <c r="E14" i="37"/>
  <c r="D14" i="37"/>
  <c r="C14" i="37"/>
  <c r="B14" i="37"/>
  <c r="I13" i="37"/>
  <c r="H13" i="37"/>
  <c r="G13" i="37"/>
  <c r="F13" i="37"/>
  <c r="E13" i="37"/>
  <c r="D13" i="37"/>
  <c r="C13" i="37"/>
  <c r="B13" i="37"/>
  <c r="I12" i="37"/>
  <c r="H12" i="37"/>
  <c r="G12" i="37"/>
  <c r="F12" i="37"/>
  <c r="E12" i="37"/>
  <c r="D12" i="37"/>
  <c r="C12" i="37"/>
  <c r="B12" i="37"/>
  <c r="I11" i="37"/>
  <c r="H11" i="37"/>
  <c r="G11" i="37"/>
  <c r="F11" i="37"/>
  <c r="E11" i="37"/>
  <c r="D11" i="37"/>
  <c r="C11" i="37"/>
  <c r="B11" i="37"/>
  <c r="I10" i="37"/>
  <c r="H10" i="37"/>
  <c r="G10" i="37"/>
  <c r="F10" i="37"/>
  <c r="E10" i="37"/>
  <c r="D10" i="37"/>
  <c r="C10" i="37"/>
  <c r="B10" i="37"/>
  <c r="I9" i="37"/>
  <c r="H9" i="37"/>
  <c r="G9" i="37"/>
  <c r="F9" i="37"/>
  <c r="E9" i="37"/>
  <c r="D9" i="37"/>
  <c r="C9" i="37"/>
  <c r="B9" i="37"/>
  <c r="I8" i="37"/>
  <c r="H8" i="37"/>
  <c r="G8" i="37"/>
  <c r="F8" i="37"/>
  <c r="E8" i="37"/>
  <c r="D8" i="37"/>
  <c r="C8" i="37"/>
  <c r="B8" i="37"/>
  <c r="I7" i="37"/>
  <c r="H7" i="37"/>
  <c r="G7" i="37"/>
  <c r="F7" i="37"/>
  <c r="E7" i="37"/>
  <c r="D7" i="37"/>
  <c r="C7" i="37"/>
  <c r="B7" i="37"/>
  <c r="V38" i="37"/>
  <c r="T36" i="37"/>
  <c r="U35" i="37"/>
  <c r="V34" i="37"/>
  <c r="T33" i="37"/>
  <c r="T32" i="37"/>
  <c r="U31" i="37"/>
  <c r="V30" i="37"/>
  <c r="U32" i="37"/>
  <c r="U29" i="37"/>
  <c r="T29" i="37"/>
  <c r="AA19" i="37"/>
  <c r="Z19" i="37"/>
  <c r="Y19" i="37"/>
  <c r="X19" i="37"/>
  <c r="W19" i="37"/>
  <c r="V19" i="37"/>
  <c r="U19" i="37"/>
  <c r="T19" i="37"/>
  <c r="AA18" i="37"/>
  <c r="Z18" i="37"/>
  <c r="Y18" i="37"/>
  <c r="W18" i="37"/>
  <c r="V18" i="37"/>
  <c r="U18" i="37"/>
  <c r="AA17" i="37"/>
  <c r="Z17" i="37"/>
  <c r="Y17" i="37"/>
  <c r="W17" i="37"/>
  <c r="V17" i="37"/>
  <c r="U17" i="37"/>
  <c r="AA16" i="37"/>
  <c r="Z16" i="37"/>
  <c r="Y16" i="37"/>
  <c r="W16" i="37"/>
  <c r="U16" i="37"/>
  <c r="AA15" i="37"/>
  <c r="Z15" i="37"/>
  <c r="Y15" i="37"/>
  <c r="X15" i="37"/>
  <c r="W15" i="37"/>
  <c r="V15" i="37"/>
  <c r="U15" i="37"/>
  <c r="T15" i="37"/>
  <c r="AA14" i="37"/>
  <c r="Z14" i="37"/>
  <c r="Y14" i="37"/>
  <c r="X14" i="37"/>
  <c r="W14" i="37"/>
  <c r="V14" i="37"/>
  <c r="U14" i="37"/>
  <c r="T14" i="37"/>
  <c r="AA13" i="37"/>
  <c r="Z13" i="37"/>
  <c r="Y13" i="37"/>
  <c r="X13" i="37"/>
  <c r="W13" i="37"/>
  <c r="V13" i="37"/>
  <c r="U13" i="37"/>
  <c r="T13" i="37"/>
  <c r="AA12" i="37"/>
  <c r="Z12" i="37"/>
  <c r="Y12" i="37"/>
  <c r="X12" i="37"/>
  <c r="W12" i="37"/>
  <c r="V12" i="37"/>
  <c r="U12" i="37"/>
  <c r="T12" i="37"/>
  <c r="AA11" i="37"/>
  <c r="Z11" i="37"/>
  <c r="Y11" i="37"/>
  <c r="X11" i="37"/>
  <c r="W11" i="37"/>
  <c r="V11" i="37"/>
  <c r="U11" i="37"/>
  <c r="T11" i="37"/>
  <c r="AA10" i="37"/>
  <c r="Z10" i="37"/>
  <c r="Y10" i="37"/>
  <c r="X10" i="37"/>
  <c r="W10" i="37"/>
  <c r="V10" i="37"/>
  <c r="U10" i="37"/>
  <c r="T10" i="37"/>
  <c r="AA9" i="37"/>
  <c r="Z9" i="37"/>
  <c r="Y9" i="37"/>
  <c r="X9" i="37"/>
  <c r="W9" i="37"/>
  <c r="V9" i="37"/>
  <c r="U9" i="37"/>
  <c r="D39" i="36"/>
  <c r="C39" i="36"/>
  <c r="B39" i="36"/>
  <c r="K39" i="36" s="1"/>
  <c r="D38" i="36"/>
  <c r="C38" i="36"/>
  <c r="B38" i="36"/>
  <c r="D37" i="36"/>
  <c r="C37" i="36"/>
  <c r="B37" i="36"/>
  <c r="D36" i="36"/>
  <c r="C36" i="36"/>
  <c r="B36" i="36"/>
  <c r="D35" i="36"/>
  <c r="C35" i="36"/>
  <c r="B35" i="36"/>
  <c r="D34" i="36"/>
  <c r="C34" i="36"/>
  <c r="B34" i="36"/>
  <c r="D33" i="36"/>
  <c r="C33" i="36"/>
  <c r="B33" i="36"/>
  <c r="D32" i="36"/>
  <c r="C32" i="36"/>
  <c r="B32" i="36"/>
  <c r="D31" i="36"/>
  <c r="C31" i="36"/>
  <c r="B31" i="36"/>
  <c r="D30" i="36"/>
  <c r="C30" i="36"/>
  <c r="B30" i="36"/>
  <c r="D29" i="36"/>
  <c r="C29" i="36"/>
  <c r="B29" i="36"/>
  <c r="D28" i="36"/>
  <c r="C28" i="36"/>
  <c r="B28" i="36"/>
  <c r="I19" i="36"/>
  <c r="H19" i="36"/>
  <c r="G19" i="36"/>
  <c r="F19" i="36"/>
  <c r="E19" i="36"/>
  <c r="D19" i="36"/>
  <c r="C19" i="36"/>
  <c r="B19" i="36"/>
  <c r="T19" i="36" s="1"/>
  <c r="M38" i="36"/>
  <c r="L38" i="36"/>
  <c r="K38" i="36"/>
  <c r="M37" i="36"/>
  <c r="L37" i="36"/>
  <c r="K37" i="36"/>
  <c r="M36" i="36"/>
  <c r="L36" i="36"/>
  <c r="K36" i="36"/>
  <c r="M35" i="36"/>
  <c r="L35" i="36"/>
  <c r="K35" i="36"/>
  <c r="M34" i="36"/>
  <c r="L34" i="36"/>
  <c r="K34" i="36"/>
  <c r="M33" i="36"/>
  <c r="L33" i="36"/>
  <c r="K33" i="36"/>
  <c r="M32" i="36"/>
  <c r="L32" i="36"/>
  <c r="K32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7" i="36"/>
  <c r="L27" i="36"/>
  <c r="K27" i="36"/>
  <c r="R19" i="36"/>
  <c r="Q19" i="36"/>
  <c r="P19" i="36"/>
  <c r="O19" i="36"/>
  <c r="N19" i="36"/>
  <c r="M19" i="36"/>
  <c r="L19" i="36"/>
  <c r="K19" i="36"/>
  <c r="R18" i="36"/>
  <c r="Q18" i="36"/>
  <c r="P18" i="36"/>
  <c r="O18" i="36"/>
  <c r="N18" i="36"/>
  <c r="M18" i="36"/>
  <c r="L18" i="36"/>
  <c r="K18" i="36"/>
  <c r="R17" i="36"/>
  <c r="Q17" i="36"/>
  <c r="P17" i="36"/>
  <c r="O17" i="36"/>
  <c r="N17" i="36"/>
  <c r="M17" i="36"/>
  <c r="L17" i="36"/>
  <c r="K17" i="36"/>
  <c r="R16" i="36"/>
  <c r="Q16" i="36"/>
  <c r="P16" i="36"/>
  <c r="O16" i="36"/>
  <c r="N16" i="36"/>
  <c r="M16" i="36"/>
  <c r="L16" i="36"/>
  <c r="K16" i="36"/>
  <c r="R15" i="36"/>
  <c r="Q15" i="36"/>
  <c r="P15" i="36"/>
  <c r="O15" i="36"/>
  <c r="N15" i="36"/>
  <c r="M15" i="36"/>
  <c r="L15" i="36"/>
  <c r="K15" i="36"/>
  <c r="R14" i="36"/>
  <c r="Q14" i="36"/>
  <c r="P14" i="36"/>
  <c r="O14" i="36"/>
  <c r="N14" i="36"/>
  <c r="M14" i="36"/>
  <c r="L14" i="36"/>
  <c r="K14" i="36"/>
  <c r="R13" i="36"/>
  <c r="Q13" i="36"/>
  <c r="P13" i="36"/>
  <c r="O13" i="36"/>
  <c r="N13" i="36"/>
  <c r="M13" i="36"/>
  <c r="L13" i="36"/>
  <c r="K13" i="36"/>
  <c r="R12" i="36"/>
  <c r="Q12" i="36"/>
  <c r="P12" i="36"/>
  <c r="O12" i="36"/>
  <c r="N12" i="36"/>
  <c r="M12" i="36"/>
  <c r="L12" i="36"/>
  <c r="K12" i="36"/>
  <c r="R11" i="36"/>
  <c r="Q11" i="36"/>
  <c r="P11" i="36"/>
  <c r="O11" i="36"/>
  <c r="N11" i="36"/>
  <c r="M11" i="36"/>
  <c r="L11" i="36"/>
  <c r="K11" i="36"/>
  <c r="R10" i="36"/>
  <c r="Q10" i="36"/>
  <c r="P10" i="36"/>
  <c r="O10" i="36"/>
  <c r="N10" i="36"/>
  <c r="M10" i="36"/>
  <c r="L10" i="36"/>
  <c r="K10" i="36"/>
  <c r="R9" i="36"/>
  <c r="Q9" i="36"/>
  <c r="P9" i="36"/>
  <c r="O9" i="36"/>
  <c r="N9" i="36"/>
  <c r="M9" i="36"/>
  <c r="L9" i="36"/>
  <c r="K9" i="36"/>
  <c r="R8" i="36"/>
  <c r="Q8" i="36"/>
  <c r="P8" i="36"/>
  <c r="O8" i="36"/>
  <c r="N8" i="36"/>
  <c r="M8" i="36"/>
  <c r="L8" i="36"/>
  <c r="K8" i="36"/>
  <c r="L7" i="36"/>
  <c r="M7" i="36"/>
  <c r="N7" i="36"/>
  <c r="O7" i="36"/>
  <c r="P7" i="36"/>
  <c r="Q7" i="36"/>
  <c r="R7" i="36"/>
  <c r="K7" i="36"/>
  <c r="D27" i="36"/>
  <c r="C27" i="36"/>
  <c r="B27" i="36"/>
  <c r="I18" i="36"/>
  <c r="H18" i="36"/>
  <c r="G18" i="36"/>
  <c r="F18" i="36"/>
  <c r="E18" i="36"/>
  <c r="D18" i="36"/>
  <c r="C18" i="36"/>
  <c r="B18" i="36"/>
  <c r="I17" i="36"/>
  <c r="H17" i="36"/>
  <c r="G17" i="36"/>
  <c r="F17" i="36"/>
  <c r="E17" i="36"/>
  <c r="D17" i="36"/>
  <c r="C17" i="36"/>
  <c r="B17" i="36"/>
  <c r="I16" i="36"/>
  <c r="H16" i="36"/>
  <c r="G16" i="36"/>
  <c r="F16" i="36"/>
  <c r="E16" i="36"/>
  <c r="D16" i="36"/>
  <c r="C16" i="36"/>
  <c r="B16" i="36"/>
  <c r="I15" i="36"/>
  <c r="H15" i="36"/>
  <c r="G15" i="36"/>
  <c r="F15" i="36"/>
  <c r="E15" i="36"/>
  <c r="D15" i="36"/>
  <c r="C15" i="36"/>
  <c r="B15" i="36"/>
  <c r="I14" i="36"/>
  <c r="H14" i="36"/>
  <c r="G14" i="36"/>
  <c r="F14" i="36"/>
  <c r="E14" i="36"/>
  <c r="D14" i="36"/>
  <c r="C14" i="36"/>
  <c r="B14" i="36"/>
  <c r="I13" i="36"/>
  <c r="H13" i="36"/>
  <c r="G13" i="36"/>
  <c r="F13" i="36"/>
  <c r="E13" i="36"/>
  <c r="D13" i="36"/>
  <c r="C13" i="36"/>
  <c r="B13" i="36"/>
  <c r="I12" i="36"/>
  <c r="H12" i="36"/>
  <c r="G12" i="36"/>
  <c r="F12" i="36"/>
  <c r="E12" i="36"/>
  <c r="D12" i="36"/>
  <c r="C12" i="36"/>
  <c r="B12" i="36"/>
  <c r="I11" i="36"/>
  <c r="H11" i="36"/>
  <c r="G11" i="36"/>
  <c r="F11" i="36"/>
  <c r="E11" i="36"/>
  <c r="D11" i="36"/>
  <c r="C11" i="36"/>
  <c r="B11" i="36"/>
  <c r="I10" i="36"/>
  <c r="H10" i="36"/>
  <c r="G10" i="36"/>
  <c r="F10" i="36"/>
  <c r="E10" i="36"/>
  <c r="D10" i="36"/>
  <c r="C10" i="36"/>
  <c r="B10" i="36"/>
  <c r="I9" i="36"/>
  <c r="H9" i="36"/>
  <c r="G9" i="36"/>
  <c r="F9" i="36"/>
  <c r="E9" i="36"/>
  <c r="D9" i="36"/>
  <c r="C9" i="36"/>
  <c r="B9" i="36"/>
  <c r="I8" i="36"/>
  <c r="H8" i="36"/>
  <c r="G8" i="36"/>
  <c r="F8" i="36"/>
  <c r="E8" i="36"/>
  <c r="D8" i="36"/>
  <c r="C8" i="36"/>
  <c r="B8" i="36"/>
  <c r="I7" i="36"/>
  <c r="H7" i="36"/>
  <c r="G7" i="36"/>
  <c r="F7" i="36"/>
  <c r="E7" i="36"/>
  <c r="D7" i="36"/>
  <c r="C7" i="36"/>
  <c r="B7" i="36"/>
  <c r="AA19" i="36"/>
  <c r="Z19" i="36"/>
  <c r="Y19" i="36"/>
  <c r="M39" i="36"/>
  <c r="L39" i="36"/>
  <c r="U19" i="36"/>
  <c r="AA18" i="36"/>
  <c r="Z18" i="36"/>
  <c r="Y18" i="36"/>
  <c r="X18" i="36"/>
  <c r="V18" i="36"/>
  <c r="U18" i="36"/>
  <c r="T18" i="36"/>
  <c r="AA17" i="36"/>
  <c r="Z17" i="36"/>
  <c r="Y17" i="36"/>
  <c r="V17" i="36"/>
  <c r="U17" i="36"/>
  <c r="T17" i="36"/>
  <c r="AA16" i="36"/>
  <c r="Z16" i="36"/>
  <c r="Y16" i="36"/>
  <c r="V16" i="36"/>
  <c r="U16" i="36"/>
  <c r="T16" i="36"/>
  <c r="AA15" i="36"/>
  <c r="Z15" i="36"/>
  <c r="Y15" i="36"/>
  <c r="U15" i="36"/>
  <c r="T15" i="36"/>
  <c r="AA14" i="36"/>
  <c r="Z14" i="36"/>
  <c r="Y14" i="36"/>
  <c r="X14" i="36"/>
  <c r="V14" i="36"/>
  <c r="U14" i="36"/>
  <c r="T14" i="36"/>
  <c r="AA13" i="36"/>
  <c r="Z13" i="36"/>
  <c r="Y13" i="36"/>
  <c r="V13" i="36"/>
  <c r="U13" i="36"/>
  <c r="T13" i="36"/>
  <c r="AA12" i="36"/>
  <c r="Z12" i="36"/>
  <c r="Y12" i="36"/>
  <c r="V12" i="36"/>
  <c r="U12" i="36"/>
  <c r="T12" i="36"/>
  <c r="AA11" i="36"/>
  <c r="Z11" i="36"/>
  <c r="Y11" i="36"/>
  <c r="U11" i="36"/>
  <c r="T11" i="36"/>
  <c r="AA10" i="36"/>
  <c r="Z10" i="36"/>
  <c r="Y10" i="36"/>
  <c r="X10" i="36"/>
  <c r="V10" i="36"/>
  <c r="U10" i="36"/>
  <c r="T10" i="36"/>
  <c r="AA9" i="36"/>
  <c r="Z9" i="36"/>
  <c r="Y9" i="36"/>
  <c r="V9" i="36"/>
  <c r="U9" i="36"/>
  <c r="T9" i="36"/>
  <c r="I19" i="35"/>
  <c r="H19" i="35"/>
  <c r="G19" i="35"/>
  <c r="F19" i="35"/>
  <c r="E19" i="35"/>
  <c r="D19" i="35"/>
  <c r="C19" i="35"/>
  <c r="B19" i="35"/>
  <c r="M38" i="35"/>
  <c r="L38" i="35"/>
  <c r="K38" i="35"/>
  <c r="M37" i="35"/>
  <c r="L37" i="35"/>
  <c r="K37" i="35"/>
  <c r="M36" i="35"/>
  <c r="L36" i="35"/>
  <c r="K36" i="35"/>
  <c r="M35" i="35"/>
  <c r="L35" i="35"/>
  <c r="K35" i="35"/>
  <c r="M34" i="35"/>
  <c r="L34" i="35"/>
  <c r="K34" i="35"/>
  <c r="M33" i="35"/>
  <c r="L33" i="35"/>
  <c r="K33" i="35"/>
  <c r="M32" i="35"/>
  <c r="L32" i="35"/>
  <c r="K32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7" i="35"/>
  <c r="L27" i="35"/>
  <c r="K27" i="35"/>
  <c r="R19" i="35"/>
  <c r="Q19" i="35"/>
  <c r="P19" i="35"/>
  <c r="O19" i="35"/>
  <c r="N19" i="35"/>
  <c r="M19" i="35"/>
  <c r="L19" i="35"/>
  <c r="K19" i="35"/>
  <c r="R18" i="35"/>
  <c r="Q18" i="35"/>
  <c r="P18" i="35"/>
  <c r="O18" i="35"/>
  <c r="N18" i="35"/>
  <c r="M18" i="35"/>
  <c r="L18" i="35"/>
  <c r="K18" i="35"/>
  <c r="R17" i="35"/>
  <c r="Q17" i="35"/>
  <c r="P17" i="35"/>
  <c r="O17" i="35"/>
  <c r="N17" i="35"/>
  <c r="M17" i="35"/>
  <c r="L17" i="35"/>
  <c r="K17" i="35"/>
  <c r="R16" i="35"/>
  <c r="Q16" i="35"/>
  <c r="P16" i="35"/>
  <c r="O16" i="35"/>
  <c r="N16" i="35"/>
  <c r="M16" i="35"/>
  <c r="L16" i="35"/>
  <c r="K16" i="35"/>
  <c r="R15" i="35"/>
  <c r="Q15" i="35"/>
  <c r="P15" i="35"/>
  <c r="O15" i="35"/>
  <c r="N15" i="35"/>
  <c r="M15" i="35"/>
  <c r="L15" i="35"/>
  <c r="K15" i="35"/>
  <c r="R14" i="35"/>
  <c r="Q14" i="35"/>
  <c r="P14" i="35"/>
  <c r="O14" i="35"/>
  <c r="N14" i="35"/>
  <c r="M14" i="35"/>
  <c r="L14" i="35"/>
  <c r="K14" i="35"/>
  <c r="R13" i="35"/>
  <c r="Q13" i="35"/>
  <c r="P13" i="35"/>
  <c r="O13" i="35"/>
  <c r="N13" i="35"/>
  <c r="M13" i="35"/>
  <c r="L13" i="35"/>
  <c r="K13" i="35"/>
  <c r="R12" i="35"/>
  <c r="Q12" i="35"/>
  <c r="P12" i="35"/>
  <c r="O12" i="35"/>
  <c r="N12" i="35"/>
  <c r="M12" i="35"/>
  <c r="L12" i="35"/>
  <c r="K12" i="35"/>
  <c r="R11" i="35"/>
  <c r="Q11" i="35"/>
  <c r="P11" i="35"/>
  <c r="O11" i="35"/>
  <c r="N11" i="35"/>
  <c r="M11" i="35"/>
  <c r="L11" i="35"/>
  <c r="K11" i="35"/>
  <c r="R10" i="35"/>
  <c r="Q10" i="35"/>
  <c r="P10" i="35"/>
  <c r="O10" i="35"/>
  <c r="N10" i="35"/>
  <c r="M10" i="35"/>
  <c r="L10" i="35"/>
  <c r="K10" i="35"/>
  <c r="R9" i="35"/>
  <c r="Q9" i="35"/>
  <c r="P9" i="35"/>
  <c r="O9" i="35"/>
  <c r="N9" i="35"/>
  <c r="M9" i="35"/>
  <c r="L9" i="35"/>
  <c r="K9" i="35"/>
  <c r="R8" i="35"/>
  <c r="Q8" i="35"/>
  <c r="P8" i="35"/>
  <c r="O8" i="35"/>
  <c r="N8" i="35"/>
  <c r="M8" i="35"/>
  <c r="L8" i="35"/>
  <c r="K8" i="35"/>
  <c r="L7" i="35"/>
  <c r="M7" i="35"/>
  <c r="N7" i="35"/>
  <c r="O7" i="35"/>
  <c r="P7" i="35"/>
  <c r="Q7" i="35"/>
  <c r="R7" i="35"/>
  <c r="K7" i="35"/>
  <c r="D39" i="35"/>
  <c r="M39" i="35" s="1"/>
  <c r="C39" i="35"/>
  <c r="L39" i="35" s="1"/>
  <c r="B39" i="35"/>
  <c r="K39" i="35" s="1"/>
  <c r="D38" i="35"/>
  <c r="C38" i="35"/>
  <c r="B38" i="35"/>
  <c r="D37" i="35"/>
  <c r="C37" i="35"/>
  <c r="B37" i="35"/>
  <c r="D36" i="35"/>
  <c r="C36" i="35"/>
  <c r="B36" i="35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I18" i="35"/>
  <c r="H18" i="35"/>
  <c r="G18" i="35"/>
  <c r="F18" i="35"/>
  <c r="E18" i="35"/>
  <c r="D18" i="35"/>
  <c r="C18" i="35"/>
  <c r="B18" i="35"/>
  <c r="I17" i="35"/>
  <c r="H17" i="35"/>
  <c r="G17" i="35"/>
  <c r="F17" i="35"/>
  <c r="E17" i="35"/>
  <c r="D17" i="35"/>
  <c r="C17" i="35"/>
  <c r="B17" i="35"/>
  <c r="I16" i="35"/>
  <c r="H16" i="35"/>
  <c r="G16" i="35"/>
  <c r="F16" i="35"/>
  <c r="E16" i="35"/>
  <c r="D16" i="35"/>
  <c r="C16" i="35"/>
  <c r="B16" i="35"/>
  <c r="I15" i="35"/>
  <c r="H15" i="35"/>
  <c r="G15" i="35"/>
  <c r="F15" i="35"/>
  <c r="E15" i="35"/>
  <c r="D15" i="35"/>
  <c r="C15" i="35"/>
  <c r="B15" i="35"/>
  <c r="I14" i="35"/>
  <c r="H14" i="35"/>
  <c r="G14" i="35"/>
  <c r="F14" i="35"/>
  <c r="E14" i="35"/>
  <c r="D14" i="35"/>
  <c r="C14" i="35"/>
  <c r="B14" i="35"/>
  <c r="I13" i="35"/>
  <c r="H13" i="35"/>
  <c r="G13" i="35"/>
  <c r="F13" i="35"/>
  <c r="E13" i="35"/>
  <c r="D13" i="35"/>
  <c r="C13" i="35"/>
  <c r="B13" i="35"/>
  <c r="I12" i="35"/>
  <c r="H12" i="35"/>
  <c r="G12" i="35"/>
  <c r="F12" i="35"/>
  <c r="E12" i="35"/>
  <c r="D12" i="35"/>
  <c r="C12" i="35"/>
  <c r="B12" i="35"/>
  <c r="I11" i="35"/>
  <c r="H11" i="35"/>
  <c r="G11" i="35"/>
  <c r="F11" i="35"/>
  <c r="E11" i="35"/>
  <c r="D11" i="35"/>
  <c r="C11" i="35"/>
  <c r="B11" i="35"/>
  <c r="I10" i="35"/>
  <c r="H10" i="35"/>
  <c r="G10" i="35"/>
  <c r="F10" i="35"/>
  <c r="E10" i="35"/>
  <c r="D10" i="35"/>
  <c r="C10" i="35"/>
  <c r="B10" i="35"/>
  <c r="I9" i="35"/>
  <c r="H9" i="35"/>
  <c r="G9" i="35"/>
  <c r="F9" i="35"/>
  <c r="E9" i="35"/>
  <c r="D9" i="35"/>
  <c r="C9" i="35"/>
  <c r="B9" i="35"/>
  <c r="I8" i="35"/>
  <c r="H8" i="35"/>
  <c r="G8" i="35"/>
  <c r="F8" i="35"/>
  <c r="E8" i="35"/>
  <c r="D8" i="35"/>
  <c r="C8" i="35"/>
  <c r="B8" i="35"/>
  <c r="I7" i="35"/>
  <c r="H7" i="35"/>
  <c r="G7" i="35"/>
  <c r="F7" i="35"/>
  <c r="E7" i="35"/>
  <c r="D7" i="35"/>
  <c r="C7" i="35"/>
  <c r="B7" i="35"/>
  <c r="V39" i="35"/>
  <c r="T37" i="35"/>
  <c r="U36" i="35"/>
  <c r="V35" i="35"/>
  <c r="T33" i="35"/>
  <c r="U32" i="35"/>
  <c r="V31" i="35"/>
  <c r="T29" i="35"/>
  <c r="AA19" i="35"/>
  <c r="Z19" i="35"/>
  <c r="Y19" i="35"/>
  <c r="X19" i="35"/>
  <c r="W19" i="35"/>
  <c r="V19" i="35"/>
  <c r="U19" i="35"/>
  <c r="T19" i="35"/>
  <c r="AA18" i="35"/>
  <c r="Z18" i="35"/>
  <c r="Y18" i="35"/>
  <c r="X18" i="35"/>
  <c r="W18" i="35"/>
  <c r="V18" i="35"/>
  <c r="U18" i="35"/>
  <c r="T18" i="35"/>
  <c r="AA17" i="35"/>
  <c r="Z17" i="35"/>
  <c r="Y17" i="35"/>
  <c r="X17" i="35"/>
  <c r="W17" i="35"/>
  <c r="V17" i="35"/>
  <c r="U17" i="35"/>
  <c r="T17" i="35"/>
  <c r="AA16" i="35"/>
  <c r="Z16" i="35"/>
  <c r="Y16" i="35"/>
  <c r="X16" i="35"/>
  <c r="W16" i="35"/>
  <c r="V16" i="35"/>
  <c r="U16" i="35"/>
  <c r="T16" i="35"/>
  <c r="AA15" i="35"/>
  <c r="Z15" i="35"/>
  <c r="Y15" i="35"/>
  <c r="X15" i="35"/>
  <c r="W15" i="35"/>
  <c r="V15" i="35"/>
  <c r="U15" i="35"/>
  <c r="T15" i="35"/>
  <c r="AA14" i="35"/>
  <c r="Z14" i="35"/>
  <c r="Y14" i="35"/>
  <c r="X14" i="35"/>
  <c r="W14" i="35"/>
  <c r="V14" i="35"/>
  <c r="U14" i="35"/>
  <c r="T14" i="35"/>
  <c r="AA13" i="35"/>
  <c r="Z13" i="35"/>
  <c r="Y13" i="35"/>
  <c r="X13" i="35"/>
  <c r="W13" i="35"/>
  <c r="V13" i="35"/>
  <c r="U13" i="35"/>
  <c r="T13" i="35"/>
  <c r="AA12" i="35"/>
  <c r="Z12" i="35"/>
  <c r="Y12" i="35"/>
  <c r="X12" i="35"/>
  <c r="W12" i="35"/>
  <c r="V12" i="35"/>
  <c r="U12" i="35"/>
  <c r="T12" i="35"/>
  <c r="AA11" i="35"/>
  <c r="Z11" i="35"/>
  <c r="Y11" i="35"/>
  <c r="X11" i="35"/>
  <c r="W11" i="35"/>
  <c r="V11" i="35"/>
  <c r="U11" i="35"/>
  <c r="T11" i="35"/>
  <c r="AA10" i="35"/>
  <c r="Z10" i="35"/>
  <c r="Y10" i="35"/>
  <c r="X10" i="35"/>
  <c r="W10" i="35"/>
  <c r="V10" i="35"/>
  <c r="U10" i="35"/>
  <c r="T10" i="35"/>
  <c r="AA9" i="35"/>
  <c r="Z9" i="35"/>
  <c r="Y9" i="35"/>
  <c r="X9" i="35"/>
  <c r="W9" i="35"/>
  <c r="V9" i="35"/>
  <c r="U9" i="35"/>
  <c r="T9" i="35"/>
  <c r="D39" i="34"/>
  <c r="M39" i="34" s="1"/>
  <c r="C39" i="34"/>
  <c r="B39" i="34"/>
  <c r="I19" i="34"/>
  <c r="H19" i="34"/>
  <c r="G19" i="34"/>
  <c r="F19" i="34"/>
  <c r="E19" i="34"/>
  <c r="D19" i="34"/>
  <c r="C19" i="34"/>
  <c r="B19" i="34"/>
  <c r="T19" i="34" s="1"/>
  <c r="L39" i="34"/>
  <c r="K39" i="34"/>
  <c r="M38" i="34"/>
  <c r="L38" i="34"/>
  <c r="K38" i="34"/>
  <c r="M37" i="34"/>
  <c r="L37" i="34"/>
  <c r="K37" i="34"/>
  <c r="M36" i="34"/>
  <c r="L36" i="34"/>
  <c r="K36" i="34"/>
  <c r="M35" i="34"/>
  <c r="L35" i="34"/>
  <c r="K35" i="34"/>
  <c r="M34" i="34"/>
  <c r="L34" i="34"/>
  <c r="K34" i="34"/>
  <c r="M33" i="34"/>
  <c r="L33" i="34"/>
  <c r="K33" i="34"/>
  <c r="M32" i="34"/>
  <c r="L32" i="34"/>
  <c r="K32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7" i="34"/>
  <c r="L27" i="34"/>
  <c r="K27" i="34"/>
  <c r="R19" i="34"/>
  <c r="Q19" i="34"/>
  <c r="P19" i="34"/>
  <c r="O19" i="34"/>
  <c r="N19" i="34"/>
  <c r="M19" i="34"/>
  <c r="L19" i="34"/>
  <c r="R18" i="34"/>
  <c r="Q18" i="34"/>
  <c r="P18" i="34"/>
  <c r="O18" i="34"/>
  <c r="N18" i="34"/>
  <c r="M18" i="34"/>
  <c r="L18" i="34"/>
  <c r="K18" i="34"/>
  <c r="R17" i="34"/>
  <c r="Q17" i="34"/>
  <c r="P17" i="34"/>
  <c r="O17" i="34"/>
  <c r="N17" i="34"/>
  <c r="M17" i="34"/>
  <c r="L17" i="34"/>
  <c r="K17" i="34"/>
  <c r="R16" i="34"/>
  <c r="Q16" i="34"/>
  <c r="P16" i="34"/>
  <c r="O16" i="34"/>
  <c r="N16" i="34"/>
  <c r="M16" i="34"/>
  <c r="L16" i="34"/>
  <c r="K16" i="34"/>
  <c r="R15" i="34"/>
  <c r="Q15" i="34"/>
  <c r="P15" i="34"/>
  <c r="O15" i="34"/>
  <c r="N15" i="34"/>
  <c r="M15" i="34"/>
  <c r="L15" i="34"/>
  <c r="K15" i="34"/>
  <c r="R14" i="34"/>
  <c r="Q14" i="34"/>
  <c r="P14" i="34"/>
  <c r="O14" i="34"/>
  <c r="N14" i="34"/>
  <c r="M14" i="34"/>
  <c r="L14" i="34"/>
  <c r="K14" i="34"/>
  <c r="R13" i="34"/>
  <c r="Q13" i="34"/>
  <c r="P13" i="34"/>
  <c r="O13" i="34"/>
  <c r="N13" i="34"/>
  <c r="M13" i="34"/>
  <c r="L13" i="34"/>
  <c r="K13" i="34"/>
  <c r="R12" i="34"/>
  <c r="Q12" i="34"/>
  <c r="P12" i="34"/>
  <c r="O12" i="34"/>
  <c r="N12" i="34"/>
  <c r="M12" i="34"/>
  <c r="L12" i="34"/>
  <c r="K12" i="34"/>
  <c r="R11" i="34"/>
  <c r="Q11" i="34"/>
  <c r="P11" i="34"/>
  <c r="O11" i="34"/>
  <c r="N11" i="34"/>
  <c r="M11" i="34"/>
  <c r="L11" i="34"/>
  <c r="K11" i="34"/>
  <c r="R10" i="34"/>
  <c r="Q10" i="34"/>
  <c r="P10" i="34"/>
  <c r="O10" i="34"/>
  <c r="N10" i="34"/>
  <c r="M10" i="34"/>
  <c r="L10" i="34"/>
  <c r="K10" i="34"/>
  <c r="R9" i="34"/>
  <c r="Q9" i="34"/>
  <c r="P9" i="34"/>
  <c r="O9" i="34"/>
  <c r="N9" i="34"/>
  <c r="M9" i="34"/>
  <c r="L9" i="34"/>
  <c r="K9" i="34"/>
  <c r="R8" i="34"/>
  <c r="Q8" i="34"/>
  <c r="P8" i="34"/>
  <c r="O8" i="34"/>
  <c r="N8" i="34"/>
  <c r="M8" i="34"/>
  <c r="L8" i="34"/>
  <c r="K8" i="34"/>
  <c r="L7" i="34"/>
  <c r="M7" i="34"/>
  <c r="N7" i="34"/>
  <c r="O7" i="34"/>
  <c r="P7" i="34"/>
  <c r="Q7" i="34"/>
  <c r="R7" i="34"/>
  <c r="K7" i="34"/>
  <c r="D38" i="34"/>
  <c r="C38" i="34"/>
  <c r="B38" i="34"/>
  <c r="D37" i="34"/>
  <c r="C37" i="34"/>
  <c r="B37" i="34"/>
  <c r="D36" i="34"/>
  <c r="C36" i="34"/>
  <c r="B36" i="34"/>
  <c r="D35" i="34"/>
  <c r="C35" i="34"/>
  <c r="B35" i="34"/>
  <c r="D34" i="34"/>
  <c r="C34" i="34"/>
  <c r="B34" i="34"/>
  <c r="D33" i="34"/>
  <c r="C33" i="34"/>
  <c r="B33" i="34"/>
  <c r="D32" i="34"/>
  <c r="C32" i="34"/>
  <c r="B32" i="34"/>
  <c r="D31" i="34"/>
  <c r="C31" i="34"/>
  <c r="B31" i="34"/>
  <c r="D30" i="34"/>
  <c r="C30" i="34"/>
  <c r="B30" i="34"/>
  <c r="D29" i="34"/>
  <c r="C29" i="34"/>
  <c r="B29" i="34"/>
  <c r="D28" i="34"/>
  <c r="C28" i="34"/>
  <c r="B28" i="34"/>
  <c r="D27" i="34"/>
  <c r="C27" i="34"/>
  <c r="B27" i="34"/>
  <c r="I18" i="34"/>
  <c r="H18" i="34"/>
  <c r="G18" i="34"/>
  <c r="F18" i="34"/>
  <c r="E18" i="34"/>
  <c r="D18" i="34"/>
  <c r="C18" i="34"/>
  <c r="B18" i="34"/>
  <c r="I17" i="34"/>
  <c r="H17" i="34"/>
  <c r="G17" i="34"/>
  <c r="F17" i="34"/>
  <c r="E17" i="34"/>
  <c r="D17" i="34"/>
  <c r="C17" i="34"/>
  <c r="B17" i="34"/>
  <c r="I16" i="34"/>
  <c r="H16" i="34"/>
  <c r="G16" i="34"/>
  <c r="F16" i="34"/>
  <c r="E16" i="34"/>
  <c r="D16" i="34"/>
  <c r="C16" i="34"/>
  <c r="B16" i="34"/>
  <c r="I15" i="34"/>
  <c r="H15" i="34"/>
  <c r="G15" i="34"/>
  <c r="F15" i="34"/>
  <c r="E15" i="34"/>
  <c r="D15" i="34"/>
  <c r="C15" i="34"/>
  <c r="B15" i="34"/>
  <c r="I14" i="34"/>
  <c r="H14" i="34"/>
  <c r="G14" i="34"/>
  <c r="F14" i="34"/>
  <c r="E14" i="34"/>
  <c r="D14" i="34"/>
  <c r="C14" i="34"/>
  <c r="B14" i="34"/>
  <c r="I13" i="34"/>
  <c r="H13" i="34"/>
  <c r="G13" i="34"/>
  <c r="F13" i="34"/>
  <c r="E13" i="34"/>
  <c r="D13" i="34"/>
  <c r="C13" i="34"/>
  <c r="B13" i="34"/>
  <c r="I12" i="34"/>
  <c r="H12" i="34"/>
  <c r="G12" i="34"/>
  <c r="F12" i="34"/>
  <c r="E12" i="34"/>
  <c r="D12" i="34"/>
  <c r="C12" i="34"/>
  <c r="B12" i="34"/>
  <c r="I11" i="34"/>
  <c r="H11" i="34"/>
  <c r="G11" i="34"/>
  <c r="F11" i="34"/>
  <c r="E11" i="34"/>
  <c r="D11" i="34"/>
  <c r="C11" i="34"/>
  <c r="B11" i="34"/>
  <c r="I10" i="34"/>
  <c r="H10" i="34"/>
  <c r="G10" i="34"/>
  <c r="F10" i="34"/>
  <c r="E10" i="34"/>
  <c r="D10" i="34"/>
  <c r="C10" i="34"/>
  <c r="B10" i="34"/>
  <c r="I9" i="34"/>
  <c r="H9" i="34"/>
  <c r="G9" i="34"/>
  <c r="F9" i="34"/>
  <c r="E9" i="34"/>
  <c r="D9" i="34"/>
  <c r="C9" i="34"/>
  <c r="B9" i="34"/>
  <c r="I8" i="34"/>
  <c r="H8" i="34"/>
  <c r="G8" i="34"/>
  <c r="F8" i="34"/>
  <c r="E8" i="34"/>
  <c r="D8" i="34"/>
  <c r="C8" i="34"/>
  <c r="B8" i="34"/>
  <c r="I7" i="34"/>
  <c r="H7" i="34"/>
  <c r="G7" i="34"/>
  <c r="F7" i="34"/>
  <c r="E7" i="34"/>
  <c r="D7" i="34"/>
  <c r="C7" i="34"/>
  <c r="B7" i="34"/>
  <c r="AA19" i="34"/>
  <c r="Z19" i="34"/>
  <c r="Y19" i="34"/>
  <c r="U19" i="34"/>
  <c r="AA18" i="34"/>
  <c r="Z18" i="34"/>
  <c r="Y18" i="34"/>
  <c r="X18" i="34"/>
  <c r="V18" i="34"/>
  <c r="U18" i="34"/>
  <c r="T18" i="34"/>
  <c r="AA17" i="34"/>
  <c r="Z17" i="34"/>
  <c r="Y17" i="34"/>
  <c r="V17" i="34"/>
  <c r="U17" i="34"/>
  <c r="T17" i="34"/>
  <c r="AA16" i="34"/>
  <c r="Z16" i="34"/>
  <c r="Y16" i="34"/>
  <c r="V16" i="34"/>
  <c r="U16" i="34"/>
  <c r="T16" i="34"/>
  <c r="AA15" i="34"/>
  <c r="Z15" i="34"/>
  <c r="Y15" i="34"/>
  <c r="U15" i="34"/>
  <c r="T15" i="34"/>
  <c r="AA14" i="34"/>
  <c r="Z14" i="34"/>
  <c r="Y14" i="34"/>
  <c r="X14" i="34"/>
  <c r="V14" i="34"/>
  <c r="U14" i="34"/>
  <c r="T14" i="34"/>
  <c r="AA13" i="34"/>
  <c r="Z13" i="34"/>
  <c r="Y13" i="34"/>
  <c r="V13" i="34"/>
  <c r="U13" i="34"/>
  <c r="T13" i="34"/>
  <c r="AA12" i="34"/>
  <c r="Z12" i="34"/>
  <c r="Y12" i="34"/>
  <c r="V12" i="34"/>
  <c r="U12" i="34"/>
  <c r="T12" i="34"/>
  <c r="AA11" i="34"/>
  <c r="Z11" i="34"/>
  <c r="Y11" i="34"/>
  <c r="U11" i="34"/>
  <c r="T11" i="34"/>
  <c r="AA10" i="34"/>
  <c r="Z10" i="34"/>
  <c r="Y10" i="34"/>
  <c r="X10" i="34"/>
  <c r="V10" i="34"/>
  <c r="U10" i="34"/>
  <c r="T10" i="34"/>
  <c r="AA9" i="34"/>
  <c r="Z9" i="34"/>
  <c r="Y9" i="34"/>
  <c r="V9" i="34"/>
  <c r="U9" i="34"/>
  <c r="T9" i="34"/>
  <c r="Z10" i="30"/>
  <c r="AA10" i="30"/>
  <c r="Z11" i="30"/>
  <c r="AA11" i="30"/>
  <c r="Z12" i="30"/>
  <c r="AA12" i="30"/>
  <c r="Z13" i="30"/>
  <c r="AA13" i="30"/>
  <c r="Z14" i="30"/>
  <c r="AA14" i="30"/>
  <c r="Z15" i="30"/>
  <c r="AA15" i="30"/>
  <c r="Z16" i="30"/>
  <c r="AA16" i="30"/>
  <c r="Z17" i="30"/>
  <c r="AA17" i="30"/>
  <c r="Z18" i="30"/>
  <c r="AA18" i="30"/>
  <c r="Z19" i="30"/>
  <c r="AA19" i="30"/>
  <c r="AA9" i="30"/>
  <c r="Z10" i="33"/>
  <c r="AA10" i="33"/>
  <c r="Z11" i="33"/>
  <c r="AA11" i="33"/>
  <c r="Z12" i="33"/>
  <c r="AA12" i="33"/>
  <c r="Z13" i="33"/>
  <c r="AA13" i="33"/>
  <c r="Z14" i="33"/>
  <c r="AA14" i="33"/>
  <c r="Z15" i="33"/>
  <c r="AA15" i="33"/>
  <c r="Z16" i="33"/>
  <c r="AA16" i="33"/>
  <c r="Z17" i="33"/>
  <c r="AA17" i="33"/>
  <c r="Z18" i="33"/>
  <c r="AA18" i="33"/>
  <c r="Z19" i="33"/>
  <c r="AA19" i="33"/>
  <c r="AA9" i="33"/>
  <c r="M39" i="33"/>
  <c r="L39" i="33"/>
  <c r="K39" i="33"/>
  <c r="M38" i="33"/>
  <c r="L38" i="33"/>
  <c r="K38" i="33"/>
  <c r="M37" i="33"/>
  <c r="L37" i="33"/>
  <c r="K37" i="33"/>
  <c r="M36" i="33"/>
  <c r="L36" i="33"/>
  <c r="K36" i="33"/>
  <c r="M35" i="33"/>
  <c r="L35" i="33"/>
  <c r="K35" i="33"/>
  <c r="M34" i="33"/>
  <c r="L34" i="33"/>
  <c r="K34" i="33"/>
  <c r="M33" i="33"/>
  <c r="L33" i="33"/>
  <c r="K33" i="33"/>
  <c r="M32" i="33"/>
  <c r="L32" i="33"/>
  <c r="K32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7" i="33"/>
  <c r="L27" i="33"/>
  <c r="K27" i="33"/>
  <c r="I19" i="33"/>
  <c r="H19" i="33"/>
  <c r="G19" i="33"/>
  <c r="F19" i="33"/>
  <c r="E19" i="33"/>
  <c r="D19" i="33"/>
  <c r="C19" i="33"/>
  <c r="R19" i="33"/>
  <c r="Q19" i="33"/>
  <c r="P19" i="33"/>
  <c r="O19" i="33"/>
  <c r="N19" i="33"/>
  <c r="M19" i="33"/>
  <c r="L19" i="33"/>
  <c r="K19" i="33"/>
  <c r="R18" i="33"/>
  <c r="Q18" i="33"/>
  <c r="P18" i="33"/>
  <c r="O18" i="33"/>
  <c r="N18" i="33"/>
  <c r="M18" i="33"/>
  <c r="L18" i="33"/>
  <c r="K18" i="33"/>
  <c r="R17" i="33"/>
  <c r="Q17" i="33"/>
  <c r="P17" i="33"/>
  <c r="O17" i="33"/>
  <c r="N17" i="33"/>
  <c r="M17" i="33"/>
  <c r="L17" i="33"/>
  <c r="K17" i="33"/>
  <c r="R16" i="33"/>
  <c r="Q16" i="33"/>
  <c r="P16" i="33"/>
  <c r="O16" i="33"/>
  <c r="N16" i="33"/>
  <c r="M16" i="33"/>
  <c r="L16" i="33"/>
  <c r="K16" i="33"/>
  <c r="R15" i="33"/>
  <c r="Q15" i="33"/>
  <c r="P15" i="33"/>
  <c r="O15" i="33"/>
  <c r="N15" i="33"/>
  <c r="M15" i="33"/>
  <c r="L15" i="33"/>
  <c r="K15" i="33"/>
  <c r="R14" i="33"/>
  <c r="Q14" i="33"/>
  <c r="P14" i="33"/>
  <c r="O14" i="33"/>
  <c r="N14" i="33"/>
  <c r="M14" i="33"/>
  <c r="L14" i="33"/>
  <c r="K14" i="33"/>
  <c r="R13" i="33"/>
  <c r="Q13" i="33"/>
  <c r="P13" i="33"/>
  <c r="O13" i="33"/>
  <c r="N13" i="33"/>
  <c r="M13" i="33"/>
  <c r="L13" i="33"/>
  <c r="K13" i="33"/>
  <c r="R12" i="33"/>
  <c r="Q12" i="33"/>
  <c r="P12" i="33"/>
  <c r="O12" i="33"/>
  <c r="N12" i="33"/>
  <c r="M12" i="33"/>
  <c r="L12" i="33"/>
  <c r="K12" i="33"/>
  <c r="R11" i="33"/>
  <c r="Q11" i="33"/>
  <c r="P11" i="33"/>
  <c r="O11" i="33"/>
  <c r="N11" i="33"/>
  <c r="M11" i="33"/>
  <c r="L11" i="33"/>
  <c r="K11" i="33"/>
  <c r="R10" i="33"/>
  <c r="Q10" i="33"/>
  <c r="P10" i="33"/>
  <c r="O10" i="33"/>
  <c r="N10" i="33"/>
  <c r="M10" i="33"/>
  <c r="L10" i="33"/>
  <c r="K10" i="33"/>
  <c r="R9" i="33"/>
  <c r="Q9" i="33"/>
  <c r="P9" i="33"/>
  <c r="O9" i="33"/>
  <c r="N9" i="33"/>
  <c r="M9" i="33"/>
  <c r="L9" i="33"/>
  <c r="K9" i="33"/>
  <c r="R8" i="33"/>
  <c r="Q8" i="33"/>
  <c r="P8" i="33"/>
  <c r="O8" i="33"/>
  <c r="N8" i="33"/>
  <c r="M8" i="33"/>
  <c r="L8" i="33"/>
  <c r="K8" i="33"/>
  <c r="L7" i="33"/>
  <c r="M7" i="33"/>
  <c r="N7" i="33"/>
  <c r="O7" i="33"/>
  <c r="P7" i="33"/>
  <c r="Q7" i="33"/>
  <c r="R7" i="33"/>
  <c r="K7" i="33"/>
  <c r="B19" i="33"/>
  <c r="D39" i="33"/>
  <c r="C39" i="33"/>
  <c r="B39" i="33"/>
  <c r="D38" i="33"/>
  <c r="C38" i="33"/>
  <c r="B38" i="33"/>
  <c r="D37" i="33"/>
  <c r="C37" i="33"/>
  <c r="B37" i="33"/>
  <c r="D36" i="33"/>
  <c r="C36" i="33"/>
  <c r="B36" i="33"/>
  <c r="D35" i="33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7" i="33"/>
  <c r="C27" i="33"/>
  <c r="U29" i="33" s="1"/>
  <c r="B27" i="33"/>
  <c r="Y19" i="33"/>
  <c r="X19" i="33"/>
  <c r="U19" i="33"/>
  <c r="T19" i="33"/>
  <c r="I18" i="33"/>
  <c r="H18" i="33"/>
  <c r="G18" i="33"/>
  <c r="F18" i="33"/>
  <c r="X18" i="33" s="1"/>
  <c r="E18" i="33"/>
  <c r="D18" i="33"/>
  <c r="C18" i="33"/>
  <c r="B18" i="33"/>
  <c r="I17" i="33"/>
  <c r="H17" i="33"/>
  <c r="G17" i="33"/>
  <c r="Y17" i="33" s="1"/>
  <c r="F17" i="33"/>
  <c r="X17" i="33" s="1"/>
  <c r="E17" i="33"/>
  <c r="D17" i="33"/>
  <c r="C17" i="33"/>
  <c r="U17" i="33" s="1"/>
  <c r="B17" i="33"/>
  <c r="T17" i="33" s="1"/>
  <c r="I16" i="33"/>
  <c r="H16" i="33"/>
  <c r="G16" i="33"/>
  <c r="F16" i="33"/>
  <c r="E16" i="33"/>
  <c r="D16" i="33"/>
  <c r="C16" i="33"/>
  <c r="B16" i="33"/>
  <c r="I15" i="33"/>
  <c r="H15" i="33"/>
  <c r="G15" i="33"/>
  <c r="Y15" i="33" s="1"/>
  <c r="F15" i="33"/>
  <c r="X15" i="33" s="1"/>
  <c r="E15" i="33"/>
  <c r="D15" i="33"/>
  <c r="C15" i="33"/>
  <c r="U15" i="33" s="1"/>
  <c r="B15" i="33"/>
  <c r="T15" i="33" s="1"/>
  <c r="I14" i="33"/>
  <c r="H14" i="33"/>
  <c r="G14" i="33"/>
  <c r="F14" i="33"/>
  <c r="E14" i="33"/>
  <c r="D14" i="33"/>
  <c r="C14" i="33"/>
  <c r="B14" i="33"/>
  <c r="I13" i="33"/>
  <c r="H13" i="33"/>
  <c r="G13" i="33"/>
  <c r="Y13" i="33" s="1"/>
  <c r="F13" i="33"/>
  <c r="X13" i="33" s="1"/>
  <c r="E13" i="33"/>
  <c r="D13" i="33"/>
  <c r="C13" i="33"/>
  <c r="U13" i="33" s="1"/>
  <c r="B13" i="33"/>
  <c r="T13" i="33" s="1"/>
  <c r="I12" i="33"/>
  <c r="H12" i="33"/>
  <c r="G12" i="33"/>
  <c r="F12" i="33"/>
  <c r="E12" i="33"/>
  <c r="D12" i="33"/>
  <c r="C12" i="33"/>
  <c r="B12" i="33"/>
  <c r="I11" i="33"/>
  <c r="H11" i="33"/>
  <c r="G11" i="33"/>
  <c r="Y11" i="33" s="1"/>
  <c r="F11" i="33"/>
  <c r="X11" i="33" s="1"/>
  <c r="E11" i="33"/>
  <c r="D11" i="33"/>
  <c r="C11" i="33"/>
  <c r="U11" i="33" s="1"/>
  <c r="B11" i="33"/>
  <c r="T11" i="33" s="1"/>
  <c r="I10" i="33"/>
  <c r="H10" i="33"/>
  <c r="G10" i="33"/>
  <c r="F10" i="33"/>
  <c r="E10" i="33"/>
  <c r="D10" i="33"/>
  <c r="C10" i="33"/>
  <c r="B10" i="33"/>
  <c r="I9" i="33"/>
  <c r="H9" i="33"/>
  <c r="G9" i="33"/>
  <c r="F9" i="33"/>
  <c r="E9" i="33"/>
  <c r="D9" i="33"/>
  <c r="C9" i="33"/>
  <c r="U9" i="33" s="1"/>
  <c r="B9" i="33"/>
  <c r="I8" i="33"/>
  <c r="H8" i="33"/>
  <c r="G8" i="33"/>
  <c r="F8" i="33"/>
  <c r="E8" i="33"/>
  <c r="D8" i="33"/>
  <c r="C8" i="33"/>
  <c r="B8" i="33"/>
  <c r="C7" i="33"/>
  <c r="D7" i="33"/>
  <c r="E7" i="33"/>
  <c r="F7" i="33"/>
  <c r="X9" i="33" s="1"/>
  <c r="G7" i="33"/>
  <c r="H7" i="33"/>
  <c r="I7" i="33"/>
  <c r="B7" i="33"/>
  <c r="T9" i="33" s="1"/>
  <c r="V39" i="33"/>
  <c r="U39" i="33"/>
  <c r="T39" i="33"/>
  <c r="V38" i="33"/>
  <c r="U38" i="33"/>
  <c r="T38" i="33"/>
  <c r="V37" i="33"/>
  <c r="U37" i="33"/>
  <c r="T37" i="33"/>
  <c r="V36" i="33"/>
  <c r="U36" i="33"/>
  <c r="T36" i="33"/>
  <c r="V35" i="33"/>
  <c r="U35" i="33"/>
  <c r="T35" i="33"/>
  <c r="V34" i="33"/>
  <c r="U34" i="33"/>
  <c r="T34" i="33"/>
  <c r="V33" i="33"/>
  <c r="U33" i="33"/>
  <c r="T33" i="33"/>
  <c r="V32" i="33"/>
  <c r="U32" i="33"/>
  <c r="T32" i="33"/>
  <c r="V31" i="33"/>
  <c r="U31" i="33"/>
  <c r="T31" i="33"/>
  <c r="V30" i="33"/>
  <c r="U30" i="33"/>
  <c r="T30" i="33"/>
  <c r="V29" i="33"/>
  <c r="T29" i="33"/>
  <c r="W19" i="33"/>
  <c r="V19" i="33"/>
  <c r="Y18" i="33"/>
  <c r="W18" i="33"/>
  <c r="V18" i="33"/>
  <c r="U18" i="33"/>
  <c r="T18" i="33"/>
  <c r="W17" i="33"/>
  <c r="V17" i="33"/>
  <c r="Y16" i="33"/>
  <c r="X16" i="33"/>
  <c r="W16" i="33"/>
  <c r="V16" i="33"/>
  <c r="U16" i="33"/>
  <c r="T16" i="33"/>
  <c r="W15" i="33"/>
  <c r="V15" i="33"/>
  <c r="Y14" i="33"/>
  <c r="X14" i="33"/>
  <c r="W14" i="33"/>
  <c r="V14" i="33"/>
  <c r="U14" i="33"/>
  <c r="T14" i="33"/>
  <c r="W13" i="33"/>
  <c r="V13" i="33"/>
  <c r="Y12" i="33"/>
  <c r="X12" i="33"/>
  <c r="W12" i="33"/>
  <c r="V12" i="33"/>
  <c r="U12" i="33"/>
  <c r="T12" i="33"/>
  <c r="W11" i="33"/>
  <c r="V11" i="33"/>
  <c r="Y10" i="33"/>
  <c r="X10" i="33"/>
  <c r="W10" i="33"/>
  <c r="V10" i="33"/>
  <c r="U10" i="33"/>
  <c r="T10" i="33"/>
  <c r="Z9" i="33"/>
  <c r="Y9" i="33"/>
  <c r="W9" i="33"/>
  <c r="V9" i="33"/>
  <c r="T33" i="39" l="1"/>
  <c r="T36" i="39"/>
  <c r="W18" i="39"/>
  <c r="T35" i="39"/>
  <c r="T34" i="39"/>
  <c r="T29" i="39"/>
  <c r="X18" i="39"/>
  <c r="V34" i="39"/>
  <c r="W17" i="39"/>
  <c r="T30" i="39"/>
  <c r="X17" i="39"/>
  <c r="T32" i="39"/>
  <c r="T31" i="39"/>
  <c r="X19" i="39"/>
  <c r="V17" i="39"/>
  <c r="V30" i="39"/>
  <c r="T38" i="39"/>
  <c r="U29" i="38"/>
  <c r="U30" i="38"/>
  <c r="U31" i="38"/>
  <c r="U32" i="38"/>
  <c r="U33" i="38"/>
  <c r="U34" i="38"/>
  <c r="U35" i="38"/>
  <c r="U36" i="38"/>
  <c r="U37" i="38"/>
  <c r="U38" i="38"/>
  <c r="V29" i="38"/>
  <c r="V31" i="38"/>
  <c r="V33" i="38"/>
  <c r="V35" i="38"/>
  <c r="V37" i="38"/>
  <c r="V39" i="38"/>
  <c r="W9" i="38"/>
  <c r="W10" i="38"/>
  <c r="W11" i="38"/>
  <c r="W12" i="38"/>
  <c r="W13" i="38"/>
  <c r="W14" i="38"/>
  <c r="W15" i="38"/>
  <c r="W16" i="38"/>
  <c r="W17" i="38"/>
  <c r="W18" i="38"/>
  <c r="D30" i="38"/>
  <c r="B32" i="38"/>
  <c r="D34" i="38"/>
  <c r="B36" i="38"/>
  <c r="D38" i="38"/>
  <c r="X9" i="38"/>
  <c r="X11" i="38"/>
  <c r="X12" i="38"/>
  <c r="X13" i="38"/>
  <c r="X15" i="38"/>
  <c r="X16" i="38"/>
  <c r="X17" i="38"/>
  <c r="B27" i="38"/>
  <c r="B29" i="38"/>
  <c r="B33" i="38"/>
  <c r="T35" i="38" s="1"/>
  <c r="B37" i="38"/>
  <c r="T39" i="38" s="1"/>
  <c r="B30" i="38"/>
  <c r="B34" i="38"/>
  <c r="B38" i="38"/>
  <c r="U39" i="38"/>
  <c r="V11" i="38"/>
  <c r="V15" i="38"/>
  <c r="T9" i="37"/>
  <c r="T17" i="37"/>
  <c r="X17" i="37"/>
  <c r="T18" i="37"/>
  <c r="X18" i="37"/>
  <c r="T30" i="37"/>
  <c r="V33" i="37"/>
  <c r="U34" i="37"/>
  <c r="T35" i="37"/>
  <c r="T37" i="37"/>
  <c r="V35" i="37"/>
  <c r="T16" i="37"/>
  <c r="X16" i="37"/>
  <c r="V16" i="37"/>
  <c r="V29" i="37"/>
  <c r="V37" i="37"/>
  <c r="U38" i="37"/>
  <c r="U30" i="37"/>
  <c r="T31" i="37"/>
  <c r="V31" i="37"/>
  <c r="U36" i="37"/>
  <c r="V39" i="37"/>
  <c r="V32" i="37"/>
  <c r="U33" i="37"/>
  <c r="T34" i="37"/>
  <c r="V36" i="37"/>
  <c r="U37" i="37"/>
  <c r="T38" i="37"/>
  <c r="T39" i="37"/>
  <c r="U39" i="37"/>
  <c r="V29" i="36"/>
  <c r="V31" i="36"/>
  <c r="V33" i="36"/>
  <c r="V35" i="36"/>
  <c r="V37" i="36"/>
  <c r="V39" i="36"/>
  <c r="U29" i="36"/>
  <c r="U30" i="36"/>
  <c r="U31" i="36"/>
  <c r="U32" i="36"/>
  <c r="U33" i="36"/>
  <c r="U34" i="36"/>
  <c r="U35" i="36"/>
  <c r="U36" i="36"/>
  <c r="U37" i="36"/>
  <c r="U38" i="36"/>
  <c r="U39" i="36"/>
  <c r="W9" i="36"/>
  <c r="W10" i="36"/>
  <c r="W11" i="36"/>
  <c r="W12" i="36"/>
  <c r="W13" i="36"/>
  <c r="W14" i="36"/>
  <c r="W15" i="36"/>
  <c r="W16" i="36"/>
  <c r="W17" i="36"/>
  <c r="W18" i="36"/>
  <c r="W19" i="36"/>
  <c r="V36" i="36"/>
  <c r="X9" i="36"/>
  <c r="X11" i="36"/>
  <c r="X12" i="36"/>
  <c r="X13" i="36"/>
  <c r="X15" i="36"/>
  <c r="X16" i="36"/>
  <c r="X17" i="36"/>
  <c r="X19" i="36"/>
  <c r="T35" i="36"/>
  <c r="V11" i="36"/>
  <c r="V15" i="36"/>
  <c r="V19" i="36"/>
  <c r="U29" i="35"/>
  <c r="T30" i="35"/>
  <c r="V32" i="35"/>
  <c r="U33" i="35"/>
  <c r="T34" i="35"/>
  <c r="V36" i="35"/>
  <c r="U37" i="35"/>
  <c r="T38" i="35"/>
  <c r="V29" i="35"/>
  <c r="U30" i="35"/>
  <c r="T31" i="35"/>
  <c r="V33" i="35"/>
  <c r="U34" i="35"/>
  <c r="T35" i="35"/>
  <c r="V37" i="35"/>
  <c r="U38" i="35"/>
  <c r="T39" i="35"/>
  <c r="V30" i="35"/>
  <c r="U31" i="35"/>
  <c r="T32" i="35"/>
  <c r="V34" i="35"/>
  <c r="U35" i="35"/>
  <c r="T36" i="35"/>
  <c r="V38" i="35"/>
  <c r="U39" i="35"/>
  <c r="K19" i="34"/>
  <c r="V29" i="34"/>
  <c r="V31" i="34"/>
  <c r="V33" i="34"/>
  <c r="V35" i="34"/>
  <c r="V37" i="34"/>
  <c r="V39" i="34"/>
  <c r="U29" i="34"/>
  <c r="U30" i="34"/>
  <c r="U31" i="34"/>
  <c r="U32" i="34"/>
  <c r="U33" i="34"/>
  <c r="U34" i="34"/>
  <c r="U35" i="34"/>
  <c r="U36" i="34"/>
  <c r="U37" i="34"/>
  <c r="U38" i="34"/>
  <c r="U39" i="34"/>
  <c r="W9" i="34"/>
  <c r="W10" i="34"/>
  <c r="W11" i="34"/>
  <c r="W12" i="34"/>
  <c r="W13" i="34"/>
  <c r="W14" i="34"/>
  <c r="W15" i="34"/>
  <c r="W16" i="34"/>
  <c r="W17" i="34"/>
  <c r="W18" i="34"/>
  <c r="W19" i="34"/>
  <c r="V36" i="34"/>
  <c r="X9" i="34"/>
  <c r="X11" i="34"/>
  <c r="X12" i="34"/>
  <c r="X13" i="34"/>
  <c r="X15" i="34"/>
  <c r="X16" i="34"/>
  <c r="X17" i="34"/>
  <c r="X19" i="34"/>
  <c r="T35" i="34"/>
  <c r="V11" i="34"/>
  <c r="V15" i="34"/>
  <c r="V19" i="34"/>
  <c r="T37" i="39" l="1"/>
  <c r="T39" i="39"/>
  <c r="V37" i="39"/>
  <c r="V39" i="39"/>
  <c r="V38" i="39"/>
  <c r="U37" i="39"/>
  <c r="U39" i="39"/>
  <c r="U38" i="39"/>
  <c r="T29" i="38"/>
  <c r="V34" i="38"/>
  <c r="T31" i="38"/>
  <c r="V36" i="38"/>
  <c r="T34" i="38"/>
  <c r="T32" i="38"/>
  <c r="T38" i="38"/>
  <c r="T30" i="38"/>
  <c r="T37" i="38"/>
  <c r="V38" i="38"/>
  <c r="V30" i="38"/>
  <c r="V32" i="38"/>
  <c r="T33" i="38"/>
  <c r="T36" i="38"/>
  <c r="T34" i="36"/>
  <c r="T37" i="36"/>
  <c r="V38" i="36"/>
  <c r="V30" i="36"/>
  <c r="T30" i="36"/>
  <c r="T33" i="36"/>
  <c r="T36" i="36"/>
  <c r="T29" i="36"/>
  <c r="V34" i="36"/>
  <c r="T39" i="36"/>
  <c r="T31" i="36"/>
  <c r="V32" i="36"/>
  <c r="T38" i="36"/>
  <c r="T32" i="36"/>
  <c r="T38" i="34"/>
  <c r="T34" i="34"/>
  <c r="T37" i="34"/>
  <c r="V38" i="34"/>
  <c r="V30" i="34"/>
  <c r="T30" i="34"/>
  <c r="T33" i="34"/>
  <c r="T36" i="34"/>
  <c r="T29" i="34"/>
  <c r="V34" i="34"/>
  <c r="T39" i="34"/>
  <c r="T31" i="34"/>
  <c r="V32" i="34"/>
  <c r="T32" i="34"/>
  <c r="O16" i="32"/>
  <c r="O15" i="32"/>
  <c r="O12" i="32"/>
  <c r="O11" i="32"/>
  <c r="R9" i="32"/>
  <c r="O10" i="32"/>
  <c r="U39" i="30"/>
  <c r="U37" i="30"/>
  <c r="T39" i="30"/>
  <c r="V38" i="30"/>
  <c r="U38" i="30"/>
  <c r="T38" i="30"/>
  <c r="T36" i="30"/>
  <c r="V37" i="30"/>
  <c r="U35" i="30"/>
  <c r="T37" i="30"/>
  <c r="V36" i="30"/>
  <c r="U36" i="30"/>
  <c r="T34" i="30"/>
  <c r="V35" i="30"/>
  <c r="U33" i="30"/>
  <c r="T35" i="30"/>
  <c r="V32" i="30"/>
  <c r="U34" i="30"/>
  <c r="T32" i="30"/>
  <c r="V33" i="30"/>
  <c r="U31" i="30"/>
  <c r="T33" i="30"/>
  <c r="V30" i="30"/>
  <c r="U32" i="30"/>
  <c r="T30" i="30"/>
  <c r="V31" i="30"/>
  <c r="U29" i="30"/>
  <c r="T31" i="30"/>
  <c r="U30" i="30"/>
  <c r="V29" i="30"/>
  <c r="T29" i="30"/>
  <c r="V11" i="30"/>
  <c r="V13" i="30"/>
  <c r="V15" i="30"/>
  <c r="V17" i="30"/>
  <c r="V19" i="30"/>
  <c r="X19" i="30"/>
  <c r="W19" i="30"/>
  <c r="Y18" i="30"/>
  <c r="W18" i="30"/>
  <c r="V18" i="30"/>
  <c r="U18" i="30"/>
  <c r="Y19" i="30"/>
  <c r="W17" i="30"/>
  <c r="Y16" i="30"/>
  <c r="V16" i="30"/>
  <c r="U16" i="30"/>
  <c r="T16" i="30"/>
  <c r="W15" i="30"/>
  <c r="T15" i="30"/>
  <c r="Y14" i="30"/>
  <c r="W16" i="30"/>
  <c r="V14" i="30"/>
  <c r="U14" i="30"/>
  <c r="Y13" i="30"/>
  <c r="W13" i="30"/>
  <c r="U15" i="30"/>
  <c r="Y12" i="30"/>
  <c r="X14" i="30"/>
  <c r="V12" i="30"/>
  <c r="U12" i="30"/>
  <c r="X11" i="30"/>
  <c r="W11" i="30"/>
  <c r="Y10" i="30"/>
  <c r="W12" i="30"/>
  <c r="V10" i="30"/>
  <c r="U10" i="30"/>
  <c r="Y9" i="30"/>
  <c r="W9" i="30"/>
  <c r="V9" i="30"/>
  <c r="U11" i="30"/>
  <c r="R19" i="32" l="1"/>
  <c r="N9" i="32"/>
  <c r="Q10" i="32"/>
  <c r="N17" i="32"/>
  <c r="N19" i="32"/>
  <c r="O19" i="32"/>
  <c r="N13" i="32"/>
  <c r="R13" i="32"/>
  <c r="R17" i="32"/>
  <c r="O9" i="32"/>
  <c r="U9" i="30"/>
  <c r="X18" i="30"/>
  <c r="T18" i="30"/>
  <c r="X16" i="30"/>
  <c r="T14" i="30"/>
  <c r="X12" i="30"/>
  <c r="T12" i="30"/>
  <c r="X10" i="30"/>
  <c r="T10" i="30"/>
  <c r="X9" i="30"/>
  <c r="U19" i="30"/>
  <c r="Y17" i="30"/>
  <c r="U17" i="30"/>
  <c r="Y15" i="30"/>
  <c r="W14" i="30"/>
  <c r="U13" i="30"/>
  <c r="Y11" i="30"/>
  <c r="W10" i="30"/>
  <c r="T9" i="30"/>
  <c r="T19" i="30"/>
  <c r="X17" i="30"/>
  <c r="T17" i="30"/>
  <c r="X15" i="30"/>
  <c r="X13" i="30"/>
  <c r="T13" i="30"/>
  <c r="T11" i="30"/>
  <c r="V39" i="30"/>
  <c r="Z9" i="30"/>
  <c r="V34" i="30"/>
  <c r="O18" i="32"/>
  <c r="O14" i="32"/>
  <c r="O17" i="32"/>
  <c r="O13" i="32"/>
  <c r="Q9" i="32" l="1"/>
  <c r="P9" i="32"/>
  <c r="R18" i="32"/>
  <c r="R10" i="32"/>
  <c r="R16" i="32"/>
  <c r="R12" i="32"/>
  <c r="Q16" i="32"/>
  <c r="Q12" i="32"/>
  <c r="N18" i="32"/>
  <c r="N14" i="32"/>
  <c r="N10" i="32"/>
  <c r="Q18" i="32"/>
  <c r="P15" i="32"/>
  <c r="Q17" i="32"/>
  <c r="P17" i="32"/>
  <c r="Q19" i="32"/>
  <c r="P11" i="32"/>
  <c r="Q13" i="32"/>
  <c r="P13" i="32"/>
  <c r="R14" i="32"/>
  <c r="N16" i="32"/>
  <c r="N12" i="32"/>
  <c r="R15" i="32"/>
  <c r="R11" i="32"/>
  <c r="P16" i="32"/>
  <c r="P12" i="32"/>
  <c r="P19" i="32"/>
  <c r="P18" i="32"/>
  <c r="P14" i="32"/>
  <c r="P10" i="32"/>
  <c r="N15" i="32"/>
  <c r="N11" i="32"/>
  <c r="Q15" i="32"/>
  <c r="Q11" i="32"/>
  <c r="Q14" i="32"/>
</calcChain>
</file>

<file path=xl/sharedStrings.xml><?xml version="1.0" encoding="utf-8"?>
<sst xmlns="http://schemas.openxmlformats.org/spreadsheetml/2006/main" count="227" uniqueCount="43">
  <si>
    <t>Step</t>
  </si>
  <si>
    <t>LANES</t>
  </si>
  <si>
    <t>Group A</t>
  </si>
  <si>
    <t>Group B</t>
  </si>
  <si>
    <t>Group C</t>
  </si>
  <si>
    <t>Group D</t>
  </si>
  <si>
    <t>Group E</t>
  </si>
  <si>
    <t>Group F</t>
  </si>
  <si>
    <t>Group G</t>
  </si>
  <si>
    <t>Group C-1</t>
  </si>
  <si>
    <t>Group D-1</t>
  </si>
  <si>
    <t>Group E-1</t>
  </si>
  <si>
    <t>Salary Schedule NTE - 12 Month - Effective March 1, 2020</t>
  </si>
  <si>
    <t>Salary Schedule NTF - 10 Month - Effective February 1, 2020</t>
  </si>
  <si>
    <t>0.75% COLA increase; 1.0% COLA increase Step 7</t>
  </si>
  <si>
    <t>Salary Schedule NCE - 12 Month - Effective March 1, 2020</t>
  </si>
  <si>
    <t>Group H (New)</t>
  </si>
  <si>
    <t>Salary Schedule NTE - 12 Month - Effective September 1, 2020</t>
  </si>
  <si>
    <t>Salary Schedule NTF - 10 Month - Effective September 1, 2020</t>
  </si>
  <si>
    <t>1.75% COLA increase; 2.0% COLA increase Step 7</t>
  </si>
  <si>
    <t>Salary Schedule NTE - 12 Month - Effective March 1, 2021</t>
  </si>
  <si>
    <t>Salary Schedule NTF - 10 Month - Effective February 1, 2021</t>
  </si>
  <si>
    <t>Salary Schedule NTE - 12 Month - Effective September 1, 2021</t>
  </si>
  <si>
    <t>Salary Schedule NTF - 10 Month - Effective September 1, 2021</t>
  </si>
  <si>
    <t>Salary Schedule NTF - 10 Month - Effective February 1, 2022</t>
  </si>
  <si>
    <t>Salary Schedule NTE - 12 Month - Effective March 1, 2022</t>
  </si>
  <si>
    <t>Salary Schedule NTE - 12 Month - Effective September 1, 2022</t>
  </si>
  <si>
    <t>Salary Schedule NTF - 10 Month - Effective September 1, 2022</t>
  </si>
  <si>
    <t>Salary Schedule NTE - 12 Month - Effective February 28, 2023</t>
  </si>
  <si>
    <t>Distribute step increases evenly Steps 5 through 7</t>
  </si>
  <si>
    <t>Salary Schedule NTF - 10 Month - Effective January 31, 2023</t>
  </si>
  <si>
    <t>Salary Schedule NTE - 12 Month - Effective March 1, 2023</t>
  </si>
  <si>
    <t>Salary Schedule NTF - 10 Month - Effective February 1, 2023</t>
  </si>
  <si>
    <t>1.0% COLA all steps</t>
  </si>
  <si>
    <t>Additional 2.5% to 12 Month Group B</t>
  </si>
  <si>
    <t>Salary Schedule NCE - 12 Month - Effective Sept 1, 2020</t>
  </si>
  <si>
    <t>Salary Schedule NCE - 12 Month - Effective March 1, 2021</t>
  </si>
  <si>
    <t>Salary Schedule NCE - 12 Month - Effective Sept 1, 2021</t>
  </si>
  <si>
    <t>Salary Schedule NCE - 12 Month - Effective March 1, 2022</t>
  </si>
  <si>
    <t>Salary Schedule NCE - 12 Month - Effective Sept 1, 2022</t>
  </si>
  <si>
    <t>Salary Schedule NCE - 12 Month - Effective Feb 28, 2023</t>
  </si>
  <si>
    <t>Salary Schedule NCE - 12 Month - Effective March 1, 2023</t>
  </si>
  <si>
    <t>1.0% COLA increase all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</si>
</sst>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0" xfId="1" applyNumberFormat="1" applyFont="1"/>
    <xf numFmtId="0" fontId="0" fillId="2" borderId="2" xfId="0" applyFill="1" applyBorder="1" applyAlignment="1">
      <alignment horizontal="center"/>
    </xf>
    <xf numFmtId="10" fontId="0" fillId="0" borderId="0" xfId="0" applyNumberForma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 wrapText="1"/>
    </xf>
    <xf numFmtId="10" fontId="4" fillId="0" borderId="0" xfId="1" applyNumberFormat="1" applyFont="1"/>
    <xf numFmtId="4" fontId="5" fillId="0" borderId="0" xfId="0" applyNumberFormat="1" applyFont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Normal="100" workbookViewId="0">
      <selection activeCell="E28" sqref="E28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12</v>
      </c>
    </row>
    <row r="2" spans="1:27" ht="18.75" x14ac:dyDescent="0.3">
      <c r="A2" s="1" t="s">
        <v>14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v>45497.41</v>
      </c>
      <c r="C7" s="8">
        <v>49943.68</v>
      </c>
      <c r="D7" s="8">
        <v>58876.47</v>
      </c>
      <c r="E7" s="8">
        <v>67857.11</v>
      </c>
      <c r="F7" s="8">
        <v>74437.259999999995</v>
      </c>
      <c r="G7" s="8">
        <v>84030.57</v>
      </c>
      <c r="H7" s="8">
        <v>88476.82</v>
      </c>
      <c r="I7" s="8">
        <v>95112.58</v>
      </c>
      <c r="K7" s="5">
        <v>7.4999911423530019E-3</v>
      </c>
      <c r="L7" s="5">
        <v>7.5000166424963322E-3</v>
      </c>
      <c r="M7" s="5">
        <v>7.5000624591663456E-3</v>
      </c>
      <c r="N7" s="5">
        <v>7.500003340659589E-3</v>
      </c>
      <c r="O7" s="5">
        <v>7.49995195114872E-3</v>
      </c>
      <c r="P7" s="5">
        <v>7.5000272765324283E-3</v>
      </c>
      <c r="Q7" s="5">
        <v>7.5000415631480966E-3</v>
      </c>
      <c r="R7" s="5">
        <v>7.5000415631480966E-3</v>
      </c>
    </row>
    <row r="8" spans="1:27" x14ac:dyDescent="0.25">
      <c r="A8" s="2">
        <v>1.5</v>
      </c>
      <c r="B8" s="8">
        <v>46308.1</v>
      </c>
      <c r="C8" s="8">
        <v>50835.98</v>
      </c>
      <c r="D8" s="8">
        <v>59930.9</v>
      </c>
      <c r="E8" s="8">
        <v>69076.95</v>
      </c>
      <c r="F8" s="8">
        <v>75775.73</v>
      </c>
      <c r="G8" s="8">
        <v>85546.38</v>
      </c>
      <c r="H8" s="8">
        <v>90073.17</v>
      </c>
      <c r="I8" s="8">
        <v>96828.66</v>
      </c>
      <c r="K8" s="5">
        <v>7.5001027992507296E-3</v>
      </c>
      <c r="L8" s="5">
        <v>7.4999677947105159E-3</v>
      </c>
      <c r="M8" s="5">
        <v>7.5000722874227765E-3</v>
      </c>
      <c r="N8" s="5">
        <v>7.4999930720378583E-3</v>
      </c>
      <c r="O8" s="5">
        <v>7.5000358986985205E-3</v>
      </c>
      <c r="P8" s="5">
        <v>7.4999799786974464E-3</v>
      </c>
      <c r="Q8" s="5">
        <v>7.5000013981689762E-3</v>
      </c>
      <c r="R8" s="5">
        <v>7.5000013981689762E-3</v>
      </c>
    </row>
    <row r="9" spans="1:27" x14ac:dyDescent="0.25">
      <c r="A9" s="2">
        <v>2</v>
      </c>
      <c r="B9" s="8">
        <v>47135.1</v>
      </c>
      <c r="C9" s="8">
        <v>51745.68</v>
      </c>
      <c r="D9" s="8">
        <v>61006</v>
      </c>
      <c r="E9" s="8">
        <v>70317.47</v>
      </c>
      <c r="F9" s="8">
        <v>77140.28</v>
      </c>
      <c r="G9" s="8">
        <v>87088.320000000007</v>
      </c>
      <c r="H9" s="8">
        <v>91697.78</v>
      </c>
      <c r="I9" s="8">
        <v>98575.11</v>
      </c>
      <c r="K9" s="5">
        <v>7.4999647316980056E-3</v>
      </c>
      <c r="L9" s="5">
        <v>7.499929907197167E-3</v>
      </c>
      <c r="M9" s="5">
        <v>7.5000173405077586E-3</v>
      </c>
      <c r="N9" s="5">
        <v>7.5000705647949584E-3</v>
      </c>
      <c r="O9" s="5">
        <v>7.5000623644716491E-3</v>
      </c>
      <c r="P9" s="5">
        <v>7.4999982646926089E-3</v>
      </c>
      <c r="Q9" s="5">
        <v>7.4999585233979094E-3</v>
      </c>
      <c r="R9" s="5">
        <v>7.4999585233979094E-3</v>
      </c>
      <c r="T9" s="5">
        <f>B9/B7-1</f>
        <v>3.5995235772761536E-2</v>
      </c>
      <c r="U9" s="5">
        <f t="shared" ref="U9:AA9" si="0">C9/C7-1</f>
        <v>3.6080641234286226E-2</v>
      </c>
      <c r="V9" s="5">
        <f t="shared" si="0"/>
        <v>3.6169457849629882E-2</v>
      </c>
      <c r="W9" s="5">
        <f t="shared" si="0"/>
        <v>3.6257954398588366E-2</v>
      </c>
      <c r="X9" s="5">
        <f t="shared" si="0"/>
        <v>3.6312728329871424E-2</v>
      </c>
      <c r="Y9" s="5">
        <f t="shared" si="0"/>
        <v>3.6388542883857511E-2</v>
      </c>
      <c r="Z9" s="5">
        <f t="shared" si="0"/>
        <v>3.6404563364732079E-2</v>
      </c>
      <c r="AA9" s="5">
        <f t="shared" si="0"/>
        <v>3.6404542911147919E-2</v>
      </c>
    </row>
    <row r="10" spans="1:27" x14ac:dyDescent="0.25">
      <c r="A10" s="2">
        <v>2.5</v>
      </c>
      <c r="B10" s="8">
        <v>47976.27</v>
      </c>
      <c r="C10" s="8">
        <v>52670.64</v>
      </c>
      <c r="D10" s="8">
        <v>62098.52</v>
      </c>
      <c r="E10" s="8">
        <v>71581.91</v>
      </c>
      <c r="F10" s="8">
        <v>78526.61</v>
      </c>
      <c r="G10" s="8">
        <v>88658.55</v>
      </c>
      <c r="H10" s="8">
        <v>93352.9</v>
      </c>
      <c r="I10" s="8">
        <v>100354.37</v>
      </c>
      <c r="K10" s="5">
        <v>7.4999270251261407E-3</v>
      </c>
      <c r="L10" s="5">
        <v>7.5000167372660798E-3</v>
      </c>
      <c r="M10" s="5">
        <v>7.4999695795898713E-3</v>
      </c>
      <c r="N10" s="5">
        <v>7.500030964528337E-3</v>
      </c>
      <c r="O10" s="5">
        <v>7.5000603012187472E-3</v>
      </c>
      <c r="P10" s="5">
        <v>7.5000090910579686E-3</v>
      </c>
      <c r="Q10" s="5">
        <v>7.4999484663864635E-3</v>
      </c>
      <c r="R10" s="5">
        <v>7.4999484663864635E-3</v>
      </c>
      <c r="T10" s="5">
        <f t="shared" ref="T10:T19" si="1">B10/B8-1</f>
        <v>3.6023287502618295E-2</v>
      </c>
      <c r="U10" s="5">
        <f t="shared" ref="U10:U19" si="2">C10/C8-1</f>
        <v>3.6089793095362754E-2</v>
      </c>
      <c r="V10" s="5">
        <f t="shared" ref="V10:V19" si="3">D10/D8-1</f>
        <v>3.6168654233458719E-2</v>
      </c>
      <c r="W10" s="5">
        <f t="shared" ref="W10:W19" si="4">E10/E8-1</f>
        <v>3.6263326623425129E-2</v>
      </c>
      <c r="X10" s="5">
        <f t="shared" ref="X10:X19" si="5">F10/F8-1</f>
        <v>3.6302916514298289E-2</v>
      </c>
      <c r="Y10" s="5">
        <f t="shared" ref="Y10:Y19" si="6">G10/G8-1</f>
        <v>3.6379914614738773E-2</v>
      </c>
      <c r="Z10" s="5">
        <f t="shared" ref="Z10:Z19" si="7">H10/H8-1</f>
        <v>3.6411841617209673E-2</v>
      </c>
      <c r="AA10" s="5">
        <f t="shared" ref="AA10:AA19" si="8">I10/I8-1</f>
        <v>3.6411843352990747E-2</v>
      </c>
    </row>
    <row r="11" spans="1:27" x14ac:dyDescent="0.25">
      <c r="A11" s="2">
        <v>3</v>
      </c>
      <c r="B11" s="8">
        <v>48833.75</v>
      </c>
      <c r="C11" s="8">
        <v>53613</v>
      </c>
      <c r="D11" s="8">
        <v>63212.800000000003</v>
      </c>
      <c r="E11" s="8">
        <v>72868.11</v>
      </c>
      <c r="F11" s="8">
        <v>79941.23</v>
      </c>
      <c r="G11" s="8">
        <v>90257.07</v>
      </c>
      <c r="H11" s="8">
        <v>95037.38</v>
      </c>
      <c r="I11" s="8">
        <v>102165.18</v>
      </c>
      <c r="K11" s="5">
        <v>7.5000691146027698E-3</v>
      </c>
      <c r="L11" s="5">
        <v>7.4999201336491961E-3</v>
      </c>
      <c r="M11" s="5">
        <v>7.500052197698448E-3</v>
      </c>
      <c r="N11" s="5">
        <v>7.4999650884672864E-3</v>
      </c>
      <c r="O11" s="5">
        <v>7.5000507271116845E-3</v>
      </c>
      <c r="P11" s="5">
        <v>7.5000128369449026E-3</v>
      </c>
      <c r="Q11" s="5">
        <v>7.4999541502795974E-3</v>
      </c>
      <c r="R11" s="5">
        <v>7.4999541502795974E-3</v>
      </c>
      <c r="T11" s="5">
        <f t="shared" si="1"/>
        <v>3.6037899569535181E-2</v>
      </c>
      <c r="U11" s="5">
        <f t="shared" si="2"/>
        <v>3.6086490698354012E-2</v>
      </c>
      <c r="V11" s="5">
        <f t="shared" si="3"/>
        <v>3.6173491132019953E-2</v>
      </c>
      <c r="W11" s="5">
        <f t="shared" si="4"/>
        <v>3.6273204937549597E-2</v>
      </c>
      <c r="X11" s="5">
        <f t="shared" si="5"/>
        <v>3.630982412819872E-2</v>
      </c>
      <c r="Y11" s="5">
        <f t="shared" si="6"/>
        <v>3.6385476261340255E-2</v>
      </c>
      <c r="Z11" s="5">
        <f t="shared" si="7"/>
        <v>3.641963851251373E-2</v>
      </c>
      <c r="AA11" s="5">
        <f t="shared" si="8"/>
        <v>3.6419639805626236E-2</v>
      </c>
    </row>
    <row r="12" spans="1:27" x14ac:dyDescent="0.25">
      <c r="A12" s="2">
        <v>3.5</v>
      </c>
      <c r="B12" s="8">
        <v>49706.47</v>
      </c>
      <c r="C12" s="8">
        <v>54571.66</v>
      </c>
      <c r="D12" s="8">
        <v>64345.59</v>
      </c>
      <c r="E12" s="8">
        <v>74177.2</v>
      </c>
      <c r="F12" s="8">
        <v>81381.960000000006</v>
      </c>
      <c r="G12" s="8">
        <v>91884.96</v>
      </c>
      <c r="H12" s="8">
        <v>96752.34</v>
      </c>
      <c r="I12" s="8">
        <v>104008.77</v>
      </c>
      <c r="K12" s="5">
        <v>7.4999315921595588E-3</v>
      </c>
      <c r="L12" s="5">
        <v>7.499987999723956E-3</v>
      </c>
      <c r="M12" s="5">
        <v>7.5000090031422939E-3</v>
      </c>
      <c r="N12" s="5">
        <v>7.50003293717727E-3</v>
      </c>
      <c r="O12" s="5">
        <v>7.4999870011120962E-3</v>
      </c>
      <c r="P12" s="5">
        <v>7.5000315237945259E-3</v>
      </c>
      <c r="Q12" s="5">
        <v>7.4999921901113265E-3</v>
      </c>
      <c r="R12" s="5">
        <v>7.4999921901113265E-3</v>
      </c>
      <c r="T12" s="5">
        <f t="shared" si="1"/>
        <v>3.6063662306386135E-2</v>
      </c>
      <c r="U12" s="5">
        <f t="shared" si="2"/>
        <v>3.6092593520792748E-2</v>
      </c>
      <c r="V12" s="5">
        <f t="shared" si="3"/>
        <v>3.6185564486883148E-2</v>
      </c>
      <c r="W12" s="5">
        <f t="shared" si="4"/>
        <v>3.6256227306591837E-2</v>
      </c>
      <c r="X12" s="5">
        <f t="shared" si="5"/>
        <v>3.6361559476462801E-2</v>
      </c>
      <c r="Y12" s="5">
        <f t="shared" si="6"/>
        <v>3.6391414026058388E-2</v>
      </c>
      <c r="Z12" s="5">
        <f t="shared" si="7"/>
        <v>3.6414937297073902E-2</v>
      </c>
      <c r="AA12" s="5">
        <f t="shared" si="8"/>
        <v>3.641495631929148E-2</v>
      </c>
    </row>
    <row r="13" spans="1:27" x14ac:dyDescent="0.25">
      <c r="A13" s="2">
        <v>4</v>
      </c>
      <c r="B13" s="8">
        <v>50594.42</v>
      </c>
      <c r="C13" s="8">
        <v>55548.82</v>
      </c>
      <c r="D13" s="8">
        <v>65501.22</v>
      </c>
      <c r="E13" s="8">
        <v>75512.38</v>
      </c>
      <c r="F13" s="8">
        <v>82846.63</v>
      </c>
      <c r="G13" s="8">
        <v>93543.33</v>
      </c>
      <c r="H13" s="8">
        <v>98499.95</v>
      </c>
      <c r="I13" s="8">
        <v>105887.45</v>
      </c>
      <c r="K13" s="5">
        <v>7.4999317970783075E-3</v>
      </c>
      <c r="L13" s="5">
        <v>7.4999124880226198E-3</v>
      </c>
      <c r="M13" s="5">
        <v>7.4999669300064298E-3</v>
      </c>
      <c r="N13" s="5">
        <v>7.5000416943240555E-3</v>
      </c>
      <c r="O13" s="5">
        <v>7.4999474035664093E-3</v>
      </c>
      <c r="P13" s="5">
        <v>7.4999746895376695E-3</v>
      </c>
      <c r="Q13" s="5">
        <v>7.4999974428922034E-3</v>
      </c>
      <c r="R13" s="5">
        <v>7.4999974428922034E-3</v>
      </c>
      <c r="T13" s="5">
        <f t="shared" si="1"/>
        <v>3.6054368136790638E-2</v>
      </c>
      <c r="U13" s="5">
        <f t="shared" si="2"/>
        <v>3.6107287411635269E-2</v>
      </c>
      <c r="V13" s="5">
        <f t="shared" si="3"/>
        <v>3.6201845195909632E-2</v>
      </c>
      <c r="W13" s="5">
        <f t="shared" si="4"/>
        <v>3.6288439483335155E-2</v>
      </c>
      <c r="X13" s="5">
        <f t="shared" si="5"/>
        <v>3.6344199357453144E-2</v>
      </c>
      <c r="Y13" s="5">
        <f t="shared" si="6"/>
        <v>3.6410000900760409E-2</v>
      </c>
      <c r="Z13" s="5">
        <f t="shared" si="7"/>
        <v>3.6433769533629645E-2</v>
      </c>
      <c r="AA13" s="5">
        <f t="shared" si="8"/>
        <v>3.6433841745299178E-2</v>
      </c>
    </row>
    <row r="14" spans="1:27" x14ac:dyDescent="0.25">
      <c r="A14" s="2">
        <v>4.5</v>
      </c>
      <c r="B14" s="8">
        <v>51497.58</v>
      </c>
      <c r="C14" s="8">
        <v>56544.51</v>
      </c>
      <c r="D14" s="8">
        <v>66676.44</v>
      </c>
      <c r="E14" s="8">
        <v>76871.490000000005</v>
      </c>
      <c r="F14" s="8">
        <v>84339.61</v>
      </c>
      <c r="G14" s="8">
        <v>95232.17</v>
      </c>
      <c r="H14" s="8">
        <v>100278.02</v>
      </c>
      <c r="I14" s="8">
        <v>107798.87</v>
      </c>
      <c r="K14" s="5">
        <v>7.5000655394916738E-3</v>
      </c>
      <c r="L14" s="5">
        <v>7.5000561261415744E-3</v>
      </c>
      <c r="M14" s="5">
        <v>7.4999898005578824E-3</v>
      </c>
      <c r="N14" s="5">
        <v>7.4999426599868801E-3</v>
      </c>
      <c r="O14" s="5">
        <v>7.5000206064212982E-3</v>
      </c>
      <c r="P14" s="5">
        <v>7.4999537150912676E-3</v>
      </c>
      <c r="Q14" s="5">
        <v>7.5000354159129312E-3</v>
      </c>
      <c r="R14" s="5">
        <v>7.5000354159129312E-3</v>
      </c>
      <c r="T14" s="5">
        <f t="shared" si="1"/>
        <v>3.6033739672119092E-2</v>
      </c>
      <c r="U14" s="5">
        <f t="shared" si="2"/>
        <v>3.6151548257832067E-2</v>
      </c>
      <c r="V14" s="5">
        <f t="shared" si="3"/>
        <v>3.6223927700406611E-2</v>
      </c>
      <c r="W14" s="5">
        <f t="shared" si="4"/>
        <v>3.6322347028467039E-2</v>
      </c>
      <c r="X14" s="5">
        <f t="shared" si="5"/>
        <v>3.6342820939677445E-2</v>
      </c>
      <c r="Y14" s="5">
        <f t="shared" si="6"/>
        <v>3.6428268565388722E-2</v>
      </c>
      <c r="Z14" s="5">
        <f t="shared" si="7"/>
        <v>3.6440255605187488E-2</v>
      </c>
      <c r="AA14" s="5">
        <f t="shared" si="8"/>
        <v>3.6440196341135378E-2</v>
      </c>
    </row>
    <row r="15" spans="1:27" x14ac:dyDescent="0.25">
      <c r="A15" s="2">
        <v>5</v>
      </c>
      <c r="B15" s="8">
        <v>52419.27</v>
      </c>
      <c r="C15" s="8">
        <v>57557.59</v>
      </c>
      <c r="D15" s="8">
        <v>67874.539999999994</v>
      </c>
      <c r="E15" s="8">
        <v>78254.55</v>
      </c>
      <c r="F15" s="8">
        <v>85857.59</v>
      </c>
      <c r="G15" s="8">
        <v>96950.399999999994</v>
      </c>
      <c r="H15" s="8">
        <v>102089.79</v>
      </c>
      <c r="I15" s="8">
        <v>109746.52</v>
      </c>
      <c r="K15" s="5">
        <v>7.5000408425676124E-3</v>
      </c>
      <c r="L15" s="5">
        <v>7.5000280067327729E-3</v>
      </c>
      <c r="M15" s="5">
        <v>7.5000070506923144E-3</v>
      </c>
      <c r="N15" s="5">
        <v>7.4999990344013501E-3</v>
      </c>
      <c r="O15" s="5">
        <v>7.5000190686407286E-3</v>
      </c>
      <c r="P15" s="5">
        <v>7.5000509203702048E-3</v>
      </c>
      <c r="Q15" s="5">
        <v>7.4999639790140904E-3</v>
      </c>
      <c r="R15" s="5">
        <v>7.4999639790140904E-3</v>
      </c>
      <c r="T15" s="5">
        <f t="shared" si="1"/>
        <v>3.6068206731098007E-2</v>
      </c>
      <c r="U15" s="5">
        <f t="shared" si="2"/>
        <v>3.616224431050008E-2</v>
      </c>
      <c r="V15" s="5">
        <f t="shared" si="3"/>
        <v>3.6233218251507271E-2</v>
      </c>
      <c r="W15" s="5">
        <f t="shared" si="4"/>
        <v>3.6314177887122545E-2</v>
      </c>
      <c r="X15" s="5">
        <f t="shared" si="5"/>
        <v>3.6343783688002729E-2</v>
      </c>
      <c r="Y15" s="5">
        <f t="shared" si="6"/>
        <v>3.6422372391489599E-2</v>
      </c>
      <c r="Z15" s="5">
        <f t="shared" si="7"/>
        <v>3.6445094642179932E-2</v>
      </c>
      <c r="AA15" s="5">
        <f t="shared" si="8"/>
        <v>3.6445017799559887E-2</v>
      </c>
    </row>
    <row r="16" spans="1:27" x14ac:dyDescent="0.25">
      <c r="A16" s="2">
        <v>5.5</v>
      </c>
      <c r="B16" s="8">
        <v>53356.17</v>
      </c>
      <c r="C16" s="8">
        <v>58589.17</v>
      </c>
      <c r="D16" s="8">
        <v>69092.179999999993</v>
      </c>
      <c r="E16" s="8">
        <v>79661.56</v>
      </c>
      <c r="F16" s="8">
        <v>87404.98</v>
      </c>
      <c r="G16" s="8">
        <v>98701.25</v>
      </c>
      <c r="H16" s="8">
        <v>103934.25</v>
      </c>
      <c r="I16" s="8">
        <v>111729.32</v>
      </c>
      <c r="K16" s="5">
        <v>7.4999556260335609E-3</v>
      </c>
      <c r="L16" s="5">
        <v>7.500040410627129E-3</v>
      </c>
      <c r="M16" s="5">
        <v>7.4999434948745947E-3</v>
      </c>
      <c r="N16" s="5">
        <v>7.4999478300790123E-3</v>
      </c>
      <c r="O16" s="5">
        <v>7.5000299696890149E-3</v>
      </c>
      <c r="P16" s="5">
        <v>7.50001275946377E-3</v>
      </c>
      <c r="Q16" s="5">
        <v>7.4999600137843903E-3</v>
      </c>
      <c r="R16" s="5">
        <v>7.4999600137843903E-3</v>
      </c>
      <c r="T16" s="5">
        <f t="shared" si="1"/>
        <v>3.609082213183612E-2</v>
      </c>
      <c r="U16" s="5">
        <f t="shared" si="2"/>
        <v>3.6160186019827512E-2</v>
      </c>
      <c r="V16" s="5">
        <f t="shared" si="3"/>
        <v>3.6230788566395944E-2</v>
      </c>
      <c r="W16" s="5">
        <f t="shared" si="4"/>
        <v>3.6295250683965996E-2</v>
      </c>
      <c r="X16" s="5">
        <f t="shared" si="5"/>
        <v>3.6345555783338312E-2</v>
      </c>
      <c r="Y16" s="5">
        <f t="shared" si="6"/>
        <v>3.6427606343528707E-2</v>
      </c>
      <c r="Z16" s="5">
        <f t="shared" si="7"/>
        <v>3.6460931318747614E-2</v>
      </c>
      <c r="AA16" s="5">
        <f t="shared" si="8"/>
        <v>3.6460957336565958E-2</v>
      </c>
    </row>
    <row r="17" spans="1:27" x14ac:dyDescent="0.25">
      <c r="A17" s="2">
        <v>6</v>
      </c>
      <c r="B17" s="8">
        <v>54309.41</v>
      </c>
      <c r="C17" s="8">
        <v>59636.01</v>
      </c>
      <c r="D17" s="8">
        <v>70330.53</v>
      </c>
      <c r="E17" s="8">
        <v>81092.509999999995</v>
      </c>
      <c r="F17" s="8">
        <v>88976.28</v>
      </c>
      <c r="G17" s="8">
        <v>100478.24</v>
      </c>
      <c r="H17" s="8">
        <v>105805.9</v>
      </c>
      <c r="I17" s="8">
        <v>113741.34</v>
      </c>
      <c r="K17" s="5">
        <v>7.5000296817815393E-3</v>
      </c>
      <c r="L17" s="5">
        <v>7.4999911305686506E-3</v>
      </c>
      <c r="M17" s="5">
        <v>7.4999663357446789E-3</v>
      </c>
      <c r="N17" s="5">
        <v>7.5000459691056953E-3</v>
      </c>
      <c r="O17" s="5">
        <v>7.4999493284921837E-3</v>
      </c>
      <c r="P17" s="5">
        <v>7.5000305824932667E-3</v>
      </c>
      <c r="Q17" s="5">
        <v>7.5000290425684124E-3</v>
      </c>
      <c r="R17" s="5">
        <v>7.5000290425684124E-3</v>
      </c>
      <c r="T17" s="5">
        <f t="shared" si="1"/>
        <v>3.6058113743285825E-2</v>
      </c>
      <c r="U17" s="5">
        <f t="shared" si="2"/>
        <v>3.6110267994195144E-2</v>
      </c>
      <c r="V17" s="5">
        <f t="shared" si="3"/>
        <v>3.6184259959625598E-2</v>
      </c>
      <c r="W17" s="5">
        <f t="shared" si="4"/>
        <v>3.6265750681589548E-2</v>
      </c>
      <c r="X17" s="5">
        <f t="shared" si="5"/>
        <v>3.6323987197870444E-2</v>
      </c>
      <c r="Y17" s="5">
        <f t="shared" si="6"/>
        <v>3.6388091230154851E-2</v>
      </c>
      <c r="Z17" s="5">
        <f t="shared" si="7"/>
        <v>3.6400407915424315E-2</v>
      </c>
      <c r="AA17" s="5">
        <f t="shared" si="8"/>
        <v>3.6400425270887826E-2</v>
      </c>
    </row>
    <row r="18" spans="1:27" x14ac:dyDescent="0.25">
      <c r="A18" s="2">
        <v>6.5</v>
      </c>
      <c r="B18" s="8">
        <v>55278.97</v>
      </c>
      <c r="C18" s="8">
        <v>60702.39</v>
      </c>
      <c r="D18" s="8">
        <v>71591.710000000006</v>
      </c>
      <c r="E18" s="8">
        <v>82548.460000000006</v>
      </c>
      <c r="F18" s="8">
        <v>90576.98</v>
      </c>
      <c r="G18" s="8">
        <v>102288.93</v>
      </c>
      <c r="H18" s="8">
        <v>107713.46</v>
      </c>
      <c r="I18" s="8">
        <v>115791.97</v>
      </c>
      <c r="K18" s="5">
        <v>7.5000738142425583E-3</v>
      </c>
      <c r="L18" s="5">
        <v>7.5000195019094829E-3</v>
      </c>
      <c r="M18" s="5">
        <v>7.4999890935347757E-3</v>
      </c>
      <c r="N18" s="5">
        <v>7.4999426367283739E-3</v>
      </c>
      <c r="O18" s="5">
        <v>7.4999963849808893E-3</v>
      </c>
      <c r="P18" s="5">
        <v>7.5000391519652876E-3</v>
      </c>
      <c r="Q18" s="5">
        <v>7.5000266575326879E-3</v>
      </c>
      <c r="R18" s="5">
        <v>7.5000266575326879E-3</v>
      </c>
      <c r="T18" s="5">
        <f t="shared" si="1"/>
        <v>3.6037069377355957E-2</v>
      </c>
      <c r="U18" s="5">
        <f t="shared" si="2"/>
        <v>3.6068440635018462E-2</v>
      </c>
      <c r="V18" s="5">
        <f t="shared" si="3"/>
        <v>3.6176742433080111E-2</v>
      </c>
      <c r="W18" s="5">
        <f t="shared" si="4"/>
        <v>3.6239561464776804E-2</v>
      </c>
      <c r="X18" s="5">
        <f t="shared" si="5"/>
        <v>3.629083834811242E-2</v>
      </c>
      <c r="Y18" s="5">
        <f t="shared" si="6"/>
        <v>3.6348881093197782E-2</v>
      </c>
      <c r="Z18" s="5">
        <f t="shared" si="7"/>
        <v>3.6361545881170132E-2</v>
      </c>
      <c r="AA18" s="5">
        <f t="shared" si="8"/>
        <v>3.636153876171444E-2</v>
      </c>
    </row>
    <row r="19" spans="1:27" x14ac:dyDescent="0.25">
      <c r="A19" s="6">
        <v>7</v>
      </c>
      <c r="B19" s="10">
        <v>56405.55</v>
      </c>
      <c r="C19" s="10">
        <v>61942.82</v>
      </c>
      <c r="D19" s="10">
        <v>73055.48</v>
      </c>
      <c r="E19" s="10">
        <v>84239.08</v>
      </c>
      <c r="F19" s="10">
        <v>92433.67</v>
      </c>
      <c r="G19" s="10">
        <v>104389.61</v>
      </c>
      <c r="H19" s="10">
        <v>109926.85</v>
      </c>
      <c r="I19" s="11">
        <v>118171.36</v>
      </c>
      <c r="J19" s="20"/>
      <c r="K19" s="14">
        <v>9.9999856751686877E-3</v>
      </c>
      <c r="L19" s="14">
        <v>1.0000078265735679E-2</v>
      </c>
      <c r="M19" s="14">
        <v>9.999977879825428E-3</v>
      </c>
      <c r="N19" s="14">
        <v>9.9999964030945687E-3</v>
      </c>
      <c r="O19" s="14">
        <v>9.9999464589066722E-3</v>
      </c>
      <c r="P19" s="14">
        <v>9.9999951623537253E-3</v>
      </c>
      <c r="Q19" s="14">
        <v>9.9999568167394859E-3</v>
      </c>
      <c r="R19" s="14">
        <v>9.9999568167394859E-3</v>
      </c>
      <c r="T19" s="14">
        <f t="shared" si="1"/>
        <v>3.8596257996542427E-2</v>
      </c>
      <c r="U19" s="14">
        <f t="shared" si="2"/>
        <v>3.8681494620448342E-2</v>
      </c>
      <c r="V19" s="14">
        <f t="shared" si="3"/>
        <v>3.8744909216523737E-2</v>
      </c>
      <c r="W19" s="14">
        <f t="shared" si="4"/>
        <v>3.8802227234056685E-2</v>
      </c>
      <c r="X19" s="14">
        <f t="shared" si="5"/>
        <v>3.8857434812963554E-2</v>
      </c>
      <c r="Y19" s="14">
        <f t="shared" si="6"/>
        <v>3.892753296634166E-2</v>
      </c>
      <c r="Z19" s="14">
        <f t="shared" si="7"/>
        <v>3.8948206101928173E-2</v>
      </c>
      <c r="AA19" s="14">
        <f t="shared" si="8"/>
        <v>3.8948195968150134E-2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13</v>
      </c>
    </row>
    <row r="22" spans="1:27" ht="18.75" x14ac:dyDescent="0.3">
      <c r="A22" s="1" t="s">
        <v>14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v>49063.72</v>
      </c>
      <c r="C27" s="8">
        <v>56547.59</v>
      </c>
      <c r="D27" s="8">
        <v>62031.05</v>
      </c>
      <c r="K27" s="5">
        <v>7.4999597865641476E-3</v>
      </c>
      <c r="L27" s="5">
        <v>7.4999736459082644E-3</v>
      </c>
      <c r="M27" s="5">
        <v>7.4999519511489421E-3</v>
      </c>
    </row>
    <row r="28" spans="1:27" x14ac:dyDescent="0.25">
      <c r="A28" s="2">
        <v>1.5</v>
      </c>
      <c r="B28" s="8">
        <v>49942.41</v>
      </c>
      <c r="C28" s="8">
        <v>57564.13</v>
      </c>
      <c r="D28" s="8">
        <v>63146.44</v>
      </c>
      <c r="K28" s="5">
        <v>7.4999377991944449E-3</v>
      </c>
      <c r="L28" s="5">
        <v>7.5000805831388906E-3</v>
      </c>
      <c r="M28" s="5">
        <v>7.5000093070700657E-3</v>
      </c>
    </row>
    <row r="29" spans="1:27" x14ac:dyDescent="0.25">
      <c r="A29" s="2">
        <v>2</v>
      </c>
      <c r="B29" s="8">
        <v>50838.33</v>
      </c>
      <c r="C29" s="8">
        <v>58597.89</v>
      </c>
      <c r="D29" s="8">
        <v>64283.56</v>
      </c>
      <c r="K29" s="5">
        <v>7.4999512814304392E-3</v>
      </c>
      <c r="L29" s="5">
        <v>7.5000419090407444E-3</v>
      </c>
      <c r="M29" s="5">
        <v>7.49995787949298E-3</v>
      </c>
      <c r="T29" s="5">
        <f>B29/B27-1</f>
        <v>3.6169495505028904E-2</v>
      </c>
      <c r="U29" s="5">
        <f t="shared" ref="U29:U39" si="9">C29/C27-1</f>
        <v>3.625795546724464E-2</v>
      </c>
      <c r="V29" s="5">
        <f t="shared" ref="V29:V39" si="10">D29/D27-1</f>
        <v>3.631262085681275E-2</v>
      </c>
    </row>
    <row r="30" spans="1:27" x14ac:dyDescent="0.25">
      <c r="A30" s="2">
        <v>2.5</v>
      </c>
      <c r="B30" s="8">
        <v>51748.77</v>
      </c>
      <c r="C30" s="8">
        <v>59651.59</v>
      </c>
      <c r="D30" s="8">
        <v>65438.84</v>
      </c>
      <c r="K30" s="5">
        <v>7.5000344764646343E-3</v>
      </c>
      <c r="L30" s="5">
        <v>7.5000028149569964E-3</v>
      </c>
      <c r="M30" s="5">
        <v>7.5000346411258079E-3</v>
      </c>
      <c r="T30" s="5">
        <f t="shared" ref="T30:T39" si="11">B30/B28-1</f>
        <v>3.6168859292132538E-2</v>
      </c>
      <c r="U30" s="5">
        <f t="shared" si="9"/>
        <v>3.626320766074298E-2</v>
      </c>
      <c r="V30" s="5">
        <f t="shared" si="10"/>
        <v>3.630291747246539E-2</v>
      </c>
    </row>
    <row r="31" spans="1:27" x14ac:dyDescent="0.25">
      <c r="A31" s="2">
        <v>3</v>
      </c>
      <c r="B31" s="8">
        <v>52677.33</v>
      </c>
      <c r="C31" s="8">
        <v>60723.43</v>
      </c>
      <c r="D31" s="8">
        <v>66617.69</v>
      </c>
      <c r="K31" s="5">
        <v>7.499988444784389E-3</v>
      </c>
      <c r="L31" s="5">
        <v>7.500048046564789E-3</v>
      </c>
      <c r="M31" s="5">
        <v>7.5000255210933009E-3</v>
      </c>
      <c r="T31" s="5">
        <f t="shared" si="11"/>
        <v>3.6173493503818932E-2</v>
      </c>
      <c r="U31" s="5">
        <f t="shared" si="9"/>
        <v>3.6273319738987286E-2</v>
      </c>
      <c r="V31" s="5">
        <f t="shared" si="10"/>
        <v>3.6309905674172471E-2</v>
      </c>
    </row>
    <row r="32" spans="1:27" x14ac:dyDescent="0.25">
      <c r="A32" s="2">
        <v>3.5</v>
      </c>
      <c r="B32" s="8">
        <v>53621.32</v>
      </c>
      <c r="C32" s="8">
        <v>61814.33</v>
      </c>
      <c r="D32" s="8">
        <v>67818.3</v>
      </c>
      <c r="K32" s="5">
        <v>7.4999150573094031E-3</v>
      </c>
      <c r="L32" s="5">
        <v>7.4999786078129294E-3</v>
      </c>
      <c r="M32" s="5">
        <v>7.4999870011120962E-3</v>
      </c>
      <c r="T32" s="5">
        <f t="shared" si="11"/>
        <v>3.6185401121611172E-2</v>
      </c>
      <c r="U32" s="5">
        <f t="shared" si="9"/>
        <v>3.625620037957078E-2</v>
      </c>
      <c r="V32" s="5">
        <f t="shared" si="10"/>
        <v>3.6361585871632407E-2</v>
      </c>
    </row>
    <row r="33" spans="1:22" x14ac:dyDescent="0.25">
      <c r="A33" s="2">
        <v>4</v>
      </c>
      <c r="B33" s="8">
        <v>54584.35</v>
      </c>
      <c r="C33" s="8">
        <v>62926.98</v>
      </c>
      <c r="D33" s="8">
        <v>69038.86</v>
      </c>
      <c r="K33" s="5">
        <v>7.4999669300062077E-3</v>
      </c>
      <c r="L33" s="5">
        <v>7.4999883255892907E-3</v>
      </c>
      <c r="M33" s="5">
        <v>7.499971725616561E-3</v>
      </c>
      <c r="T33" s="5">
        <f t="shared" si="11"/>
        <v>3.6201910765029321E-2</v>
      </c>
      <c r="U33" s="5">
        <f t="shared" si="9"/>
        <v>3.6288299261092449E-2</v>
      </c>
      <c r="V33" s="5">
        <f t="shared" si="10"/>
        <v>3.6344250303485426E-2</v>
      </c>
    </row>
    <row r="34" spans="1:22" x14ac:dyDescent="0.25">
      <c r="A34" s="2">
        <v>4.5</v>
      </c>
      <c r="B34" s="8">
        <v>55563.7</v>
      </c>
      <c r="C34" s="8">
        <v>64059.58</v>
      </c>
      <c r="D34" s="8">
        <v>70283.009999999995</v>
      </c>
      <c r="K34" s="5">
        <v>7.4999898005578824E-3</v>
      </c>
      <c r="L34" s="5">
        <v>7.500021297719206E-3</v>
      </c>
      <c r="M34" s="5">
        <v>7.5000444979240743E-3</v>
      </c>
      <c r="T34" s="5">
        <f t="shared" si="11"/>
        <v>3.6224024324652992E-2</v>
      </c>
      <c r="U34" s="5">
        <f t="shared" si="9"/>
        <v>3.6322483799468452E-2</v>
      </c>
      <c r="V34" s="5">
        <f t="shared" si="10"/>
        <v>3.6342845515148436E-2</v>
      </c>
    </row>
    <row r="35" spans="1:22" x14ac:dyDescent="0.25">
      <c r="A35" s="2">
        <v>5</v>
      </c>
      <c r="B35" s="8">
        <v>56562.12</v>
      </c>
      <c r="C35" s="8">
        <v>65212.13</v>
      </c>
      <c r="D35" s="8">
        <v>71547.990000000005</v>
      </c>
      <c r="K35" s="5">
        <v>7.5000664249440518E-3</v>
      </c>
      <c r="L35" s="5">
        <v>7.5000762823056455E-3</v>
      </c>
      <c r="M35" s="5">
        <v>7.4999955995445067E-3</v>
      </c>
      <c r="T35" s="5">
        <f t="shared" si="11"/>
        <v>3.6233279319072276E-2</v>
      </c>
      <c r="U35" s="5">
        <f t="shared" si="9"/>
        <v>3.6314312239360547E-2</v>
      </c>
      <c r="V35" s="5">
        <f t="shared" si="10"/>
        <v>3.6343734528640814E-2</v>
      </c>
    </row>
    <row r="36" spans="1:22" x14ac:dyDescent="0.25">
      <c r="A36" s="2">
        <v>5.5</v>
      </c>
      <c r="B36" s="8">
        <v>57576.82</v>
      </c>
      <c r="C36" s="8">
        <v>66384.639999999999</v>
      </c>
      <c r="D36" s="8">
        <v>72837.48</v>
      </c>
      <c r="K36" s="5">
        <v>7.5000018227457943E-3</v>
      </c>
      <c r="L36" s="5">
        <v>7.5000490081074123E-3</v>
      </c>
      <c r="M36" s="5">
        <v>7.4999838624749682E-3</v>
      </c>
      <c r="T36" s="5">
        <f t="shared" si="11"/>
        <v>3.6230848557601503E-2</v>
      </c>
      <c r="U36" s="5">
        <f t="shared" si="9"/>
        <v>3.6295273868482969E-2</v>
      </c>
      <c r="V36" s="5">
        <f t="shared" si="10"/>
        <v>3.6345483780503951E-2</v>
      </c>
    </row>
    <row r="37" spans="1:22" x14ac:dyDescent="0.25">
      <c r="A37" s="2">
        <v>6</v>
      </c>
      <c r="B37" s="8">
        <v>58608.78</v>
      </c>
      <c r="C37" s="8">
        <v>67577.09</v>
      </c>
      <c r="D37" s="8">
        <v>74146.899999999994</v>
      </c>
      <c r="K37" s="5">
        <v>7.5000522870349862E-3</v>
      </c>
      <c r="L37" s="5">
        <v>7.5000211209406142E-3</v>
      </c>
      <c r="M37" s="5">
        <v>7.4999493284919616E-3</v>
      </c>
      <c r="T37" s="5">
        <f t="shared" si="11"/>
        <v>3.6184287293333339E-2</v>
      </c>
      <c r="U37" s="5">
        <f t="shared" si="9"/>
        <v>3.6265645670521707E-2</v>
      </c>
      <c r="V37" s="5">
        <f t="shared" si="10"/>
        <v>3.6324011338403572E-2</v>
      </c>
    </row>
    <row r="38" spans="1:22" x14ac:dyDescent="0.25">
      <c r="A38" s="2">
        <v>6.5</v>
      </c>
      <c r="B38" s="8">
        <v>59659.76</v>
      </c>
      <c r="C38" s="8">
        <v>68790.39</v>
      </c>
      <c r="D38" s="8">
        <v>75480.820000000007</v>
      </c>
      <c r="K38" s="5">
        <v>7.5000172392514219E-3</v>
      </c>
      <c r="L38" s="5">
        <v>7.500040276339659E-3</v>
      </c>
      <c r="M38" s="5">
        <v>7.5000408775220961E-3</v>
      </c>
      <c r="T38" s="5">
        <f t="shared" si="11"/>
        <v>3.6176711391841421E-2</v>
      </c>
      <c r="U38" s="5">
        <f t="shared" si="9"/>
        <v>3.6239557825424651E-2</v>
      </c>
      <c r="V38" s="5">
        <f t="shared" si="10"/>
        <v>3.6290931536895776E-2</v>
      </c>
    </row>
    <row r="39" spans="1:22" x14ac:dyDescent="0.25">
      <c r="A39" s="6">
        <v>7</v>
      </c>
      <c r="B39" s="10">
        <v>60879.57</v>
      </c>
      <c r="C39" s="10">
        <v>70199.23</v>
      </c>
      <c r="D39" s="11">
        <v>77028.06</v>
      </c>
      <c r="K39" s="14">
        <v>1.0000033180261658E-2</v>
      </c>
      <c r="L39" s="14">
        <v>9.9999484443564768E-3</v>
      </c>
      <c r="M39" s="14">
        <v>9.9999683124141203E-3</v>
      </c>
      <c r="T39" s="14">
        <f t="shared" si="11"/>
        <v>3.8744877473989359E-2</v>
      </c>
      <c r="U39" s="14">
        <f t="shared" si="9"/>
        <v>3.8802203527852352E-2</v>
      </c>
      <c r="V39" s="14">
        <f t="shared" si="10"/>
        <v>3.8857457290864428E-2</v>
      </c>
    </row>
  </sheetData>
  <mergeCells count="4">
    <mergeCell ref="A4:A5"/>
    <mergeCell ref="A24:A25"/>
    <mergeCell ref="B24:D24"/>
    <mergeCell ref="B4:I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FY20&amp;R&amp;D</oddHeader>
    <oddFooter>&amp;Rp.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sqref="A1:A3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35</v>
      </c>
    </row>
    <row r="2" spans="1:19" ht="18.75" x14ac:dyDescent="0.3">
      <c r="A2" s="1" t="s">
        <v>19</v>
      </c>
      <c r="G2" s="8"/>
      <c r="H2" s="8"/>
    </row>
    <row r="3" spans="1:19" ht="18.75" x14ac:dyDescent="0.3">
      <c r="A3" s="1" t="s">
        <v>34</v>
      </c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Feb March 2020'!B7*1.0175,2)</f>
        <v>43740.4</v>
      </c>
      <c r="C8" s="15">
        <f>ROUND('NCE Grid Feb March 2020'!C7*(1.0175+0.025),2)</f>
        <v>57260.160000000003</v>
      </c>
      <c r="D8" s="8">
        <f>ROUND('NCE Grid Feb March 2020'!D7*1.0175,2)</f>
        <v>40405.46</v>
      </c>
      <c r="E8" s="8">
        <f>ROUND('NCE Grid Feb March 2020'!E7*1.0175,2)</f>
        <v>22247.200000000001</v>
      </c>
      <c r="F8" s="8">
        <f>ROUND('NCE Grid Feb March 2020'!F7*1.0175,2)</f>
        <v>14056.05</v>
      </c>
      <c r="H8" s="5">
        <f>B8/'NCE Grid Feb March 2020'!B7-1</f>
        <v>1.7499955220176E-2</v>
      </c>
      <c r="I8" s="5">
        <f>C8/'NCE Grid Feb March 2020'!C7-1</f>
        <v>4.2500055984609153E-2</v>
      </c>
      <c r="J8" s="5">
        <f>D8/'NCE Grid Feb March 2020'!D7-1</f>
        <v>1.7499892345934409E-2</v>
      </c>
      <c r="K8" s="5">
        <f>E8/'NCE Grid Feb March 2020'!E7-1</f>
        <v>1.7500001143402333E-2</v>
      </c>
      <c r="L8" s="5">
        <f>F8/'NCE Grid Feb March 2020'!F7-1</f>
        <v>1.7499981902810768E-2</v>
      </c>
    </row>
    <row r="9" spans="1:19" x14ac:dyDescent="0.25">
      <c r="A9" s="2">
        <v>1.5</v>
      </c>
      <c r="B9" s="8">
        <f>ROUND('NCE Grid Feb March 2020'!B8*1.0175,2)</f>
        <v>44518.77</v>
      </c>
      <c r="C9" s="15">
        <f>ROUND('NCE Grid Feb March 2020'!C8*(1.0175+0.025),2)</f>
        <v>58284.14</v>
      </c>
      <c r="D9" s="8">
        <f>ROUND('NCE Grid Feb March 2020'!D8*1.0175,2)</f>
        <v>41124.050000000003</v>
      </c>
      <c r="E9" s="8">
        <f>ROUND('NCE Grid Feb March 2020'!E8*1.0175,2)</f>
        <v>22633.63</v>
      </c>
      <c r="F9" s="8">
        <f>ROUND('NCE Grid Feb March 2020'!F8*1.0175,2)</f>
        <v>14293.01</v>
      </c>
      <c r="H9" s="5">
        <f>B9/'NCE Grid Feb March 2020'!B8-1</f>
        <v>1.7500021141364064E-2</v>
      </c>
      <c r="I9" s="5">
        <f>C9/'NCE Grid Feb March 2020'!C8-1</f>
        <v>4.2499961991162127E-2</v>
      </c>
      <c r="J9" s="5">
        <f>D9/'NCE Grid Feb March 2020'!D8-1</f>
        <v>1.749991835070408E-2</v>
      </c>
      <c r="K9" s="5">
        <f>E9/'NCE Grid Feb March 2020'!E8-1</f>
        <v>1.7500174201538821E-2</v>
      </c>
      <c r="L9" s="5">
        <f>F9/'NCE Grid Feb March 2020'!F8-1</f>
        <v>1.750030967069538E-2</v>
      </c>
    </row>
    <row r="10" spans="1:19" x14ac:dyDescent="0.25">
      <c r="A10" s="2">
        <v>2</v>
      </c>
      <c r="B10" s="8">
        <f>ROUND('NCE Grid Feb March 2020'!B9*1.0175,2)</f>
        <v>45312.639999999999</v>
      </c>
      <c r="C10" s="15">
        <f>ROUND('NCE Grid Feb March 2020'!C9*(1.0175+0.025),2)</f>
        <v>59327.83</v>
      </c>
      <c r="D10" s="8">
        <f>ROUND('NCE Grid Feb March 2020'!D9*1.0175,2)</f>
        <v>41854.81</v>
      </c>
      <c r="E10" s="8">
        <f>ROUND('NCE Grid Feb March 2020'!E9*1.0175,2)</f>
        <v>23026.68</v>
      </c>
      <c r="F10" s="8">
        <f>ROUND('NCE Grid Feb March 2020'!F9*1.0175,2)</f>
        <v>14534.37</v>
      </c>
      <c r="H10" s="5">
        <f>B10/'NCE Grid Feb March 2020'!B9-1</f>
        <v>1.7499934318827792E-2</v>
      </c>
      <c r="I10" s="5">
        <f>C10/'NCE Grid Feb March 2020'!C9-1</f>
        <v>4.2499989896183754E-2</v>
      </c>
      <c r="J10" s="5">
        <f>D10/'NCE Grid Feb March 2020'!D9-1</f>
        <v>1.7499960495880096E-2</v>
      </c>
      <c r="K10" s="5">
        <f>E10/'NCE Grid Feb March 2020'!E9-1</f>
        <v>1.7500167913943265E-2</v>
      </c>
      <c r="L10" s="5">
        <f>F10/'NCE Grid Feb March 2020'!F9-1</f>
        <v>1.750022227060466E-2</v>
      </c>
      <c r="N10" s="5">
        <f>B10/B8-1</f>
        <v>3.5944801602180165E-2</v>
      </c>
      <c r="O10" s="5">
        <f t="shared" ref="O10:R20" si="0">C10/C8-1</f>
        <v>3.6110098190434536E-2</v>
      </c>
      <c r="P10" s="5">
        <f t="shared" si="0"/>
        <v>3.5870152202202243E-2</v>
      </c>
      <c r="Q10" s="5">
        <f t="shared" si="0"/>
        <v>3.5037218166780626E-2</v>
      </c>
      <c r="R10" s="5">
        <f t="shared" si="0"/>
        <v>3.402947485246588E-2</v>
      </c>
      <c r="S10" s="5"/>
    </row>
    <row r="11" spans="1:19" x14ac:dyDescent="0.25">
      <c r="A11" s="2">
        <v>2.5</v>
      </c>
      <c r="B11" s="8">
        <f>ROUND('NCE Grid Feb March 2020'!B10*1.0175,2)</f>
        <v>46119.8</v>
      </c>
      <c r="C11" s="15">
        <f>ROUND('NCE Grid Feb March 2020'!C10*(1.0175+0.025),2)</f>
        <v>60391.35</v>
      </c>
      <c r="D11" s="8">
        <f>ROUND('NCE Grid Feb March 2020'!D10*1.0175,2)</f>
        <v>42599.99</v>
      </c>
      <c r="E11" s="8">
        <f>ROUND('NCE Grid Feb March 2020'!E10*1.0175,2)</f>
        <v>23428.61</v>
      </c>
      <c r="F11" s="8">
        <f>ROUND('NCE Grid Feb March 2020'!F10*1.0175,2)</f>
        <v>14780.16</v>
      </c>
      <c r="H11" s="5">
        <f>B11/'NCE Grid Feb March 2020'!B10-1</f>
        <v>1.7500107001234166E-2</v>
      </c>
      <c r="I11" s="5">
        <f>C11/'NCE Grid Feb March 2020'!C10-1</f>
        <v>4.2500045313817569E-2</v>
      </c>
      <c r="J11" s="5">
        <f>D11/'NCE Grid Feb March 2020'!D10-1</f>
        <v>1.7500049561340436E-2</v>
      </c>
      <c r="K11" s="5">
        <f>E11/'NCE Grid Feb March 2020'!E10-1</f>
        <v>1.7500041258317944E-2</v>
      </c>
      <c r="L11" s="5">
        <f>F11/'NCE Grid Feb March 2020'!F10-1</f>
        <v>1.7499703978256953E-2</v>
      </c>
      <c r="N11" s="5">
        <f t="shared" ref="N11:N20" si="1">B11/B9-1</f>
        <v>3.5963033120636645E-2</v>
      </c>
      <c r="O11" s="5">
        <f t="shared" si="0"/>
        <v>3.6154089259959887E-2</v>
      </c>
      <c r="P11" s="5">
        <f t="shared" si="0"/>
        <v>3.5889947609731854E-2</v>
      </c>
      <c r="Q11" s="5">
        <f t="shared" si="0"/>
        <v>3.5123840055704791E-2</v>
      </c>
      <c r="R11" s="5">
        <f t="shared" si="0"/>
        <v>3.4083093764014638E-2</v>
      </c>
    </row>
    <row r="12" spans="1:19" x14ac:dyDescent="0.25">
      <c r="A12" s="2">
        <v>3</v>
      </c>
      <c r="B12" s="8">
        <f>ROUND('NCE Grid Feb March 2020'!B11*1.0175,2)</f>
        <v>46943.55</v>
      </c>
      <c r="C12" s="15">
        <f>ROUND('NCE Grid Feb March 2020'!C11*(1.0175+0.025),2)</f>
        <v>61473.43</v>
      </c>
      <c r="D12" s="8">
        <f>ROUND('NCE Grid Feb March 2020'!D11*1.0175,2)</f>
        <v>43357.31</v>
      </c>
      <c r="E12" s="8">
        <f>ROUND('NCE Grid Feb March 2020'!E11*1.0175,2)</f>
        <v>23837.18</v>
      </c>
      <c r="F12" s="8">
        <f>ROUND('NCE Grid Feb March 2020'!F11*1.0175,2)</f>
        <v>15030.4</v>
      </c>
      <c r="H12" s="5">
        <f>B12/'NCE Grid Feb March 2020'!B11-1</f>
        <v>1.7499935516970933E-2</v>
      </c>
      <c r="I12" s="5">
        <f>C12/'NCE Grid Feb March 2020'!C11-1</f>
        <v>4.2499981345599513E-2</v>
      </c>
      <c r="J12" s="5">
        <f>D12/'NCE Grid Feb March 2020'!D11-1</f>
        <v>1.7499925489790069E-2</v>
      </c>
      <c r="K12" s="5">
        <f>E12/'NCE Grid Feb March 2020'!E11-1</f>
        <v>1.7500170741701959E-2</v>
      </c>
      <c r="L12" s="5">
        <f>F12/'NCE Grid Feb March 2020'!F11-1</f>
        <v>1.7500130315078133E-2</v>
      </c>
      <c r="N12" s="5">
        <f t="shared" si="1"/>
        <v>3.599238534766469E-2</v>
      </c>
      <c r="O12" s="5">
        <f t="shared" si="0"/>
        <v>3.6165152172260351E-2</v>
      </c>
      <c r="P12" s="5">
        <f t="shared" si="0"/>
        <v>3.5897905163110311E-2</v>
      </c>
      <c r="Q12" s="5">
        <f t="shared" si="0"/>
        <v>3.5198300406311223E-2</v>
      </c>
      <c r="R12" s="5">
        <f t="shared" si="0"/>
        <v>3.4128070222513962E-2</v>
      </c>
    </row>
    <row r="13" spans="1:19" x14ac:dyDescent="0.25">
      <c r="A13" s="2">
        <v>3.5</v>
      </c>
      <c r="B13" s="8">
        <f>ROUND('NCE Grid Feb March 2020'!B12*1.0175,2)</f>
        <v>47779.519999999997</v>
      </c>
      <c r="C13" s="15">
        <f>ROUND('NCE Grid Feb March 2020'!C12*(1.0175+0.025),2)</f>
        <v>62575.3</v>
      </c>
      <c r="D13" s="8">
        <f>ROUND('NCE Grid Feb March 2020'!D12*1.0175,2)</f>
        <v>44129.04</v>
      </c>
      <c r="E13" s="8">
        <f>ROUND('NCE Grid Feb March 2020'!E12*1.0175,2)</f>
        <v>24252.36</v>
      </c>
      <c r="F13" s="8">
        <f>ROUND('NCE Grid Feb March 2020'!F12*1.0175,2)</f>
        <v>15286.17</v>
      </c>
      <c r="H13" s="5">
        <f>B13/'NCE Grid Feb March 2020'!B12-1</f>
        <v>1.7499982963412153E-2</v>
      </c>
      <c r="I13" s="5">
        <f>C13/'NCE Grid Feb March 2020'!C12-1</f>
        <v>4.2499975426606662E-2</v>
      </c>
      <c r="J13" s="5">
        <f>D13/'NCE Grid Feb March 2020'!D12-1</f>
        <v>1.7500091076655178E-2</v>
      </c>
      <c r="K13" s="5">
        <f>E13/'NCE Grid Feb March 2020'!E12-1</f>
        <v>1.7500138450462277E-2</v>
      </c>
      <c r="L13" s="5">
        <f>F13/'NCE Grid Feb March 2020'!F12-1</f>
        <v>1.7500196362174369E-2</v>
      </c>
      <c r="N13" s="5">
        <f t="shared" si="1"/>
        <v>3.5987146518414947E-2</v>
      </c>
      <c r="O13" s="5">
        <f t="shared" si="0"/>
        <v>3.6163291597223868E-2</v>
      </c>
      <c r="P13" s="5">
        <f t="shared" si="0"/>
        <v>3.5893200913897028E-2</v>
      </c>
      <c r="Q13" s="5">
        <f t="shared" si="0"/>
        <v>3.5160003090238812E-2</v>
      </c>
      <c r="R13" s="5">
        <f t="shared" si="0"/>
        <v>3.4235759288126832E-2</v>
      </c>
    </row>
    <row r="14" spans="1:19" x14ac:dyDescent="0.25">
      <c r="A14" s="2">
        <v>4</v>
      </c>
      <c r="B14" s="8">
        <f>ROUND('NCE Grid Feb March 2020'!B13*1.0175,2)</f>
        <v>48633.17</v>
      </c>
      <c r="C14" s="15">
        <f>ROUND('NCE Grid Feb March 2020'!C13*(1.0175+0.025),2)</f>
        <v>63695.74</v>
      </c>
      <c r="D14" s="8">
        <f>ROUND('NCE Grid Feb March 2020'!D13*1.0175,2)</f>
        <v>44916.26</v>
      </c>
      <c r="E14" s="8">
        <f>ROUND('NCE Grid Feb March 2020'!E13*1.0175,2)</f>
        <v>24675.33</v>
      </c>
      <c r="F14" s="8">
        <f>ROUND('NCE Grid Feb March 2020'!F13*1.0175,2)</f>
        <v>15545.26</v>
      </c>
      <c r="H14" s="5">
        <f>B14/'NCE Grid Feb March 2020'!B13-1</f>
        <v>1.7499941941634845E-2</v>
      </c>
      <c r="I14" s="5">
        <f>C14/'NCE Grid Feb March 2020'!C13-1</f>
        <v>4.2500020049418108E-2</v>
      </c>
      <c r="J14" s="5">
        <f>D14/'NCE Grid Feb March 2020'!D13-1</f>
        <v>1.7500103072372264E-2</v>
      </c>
      <c r="K14" s="5">
        <f>E14/'NCE Grid Feb March 2020'!E13-1</f>
        <v>1.7499940208503428E-2</v>
      </c>
      <c r="L14" s="5">
        <f>F14/'NCE Grid Feb March 2020'!F13-1</f>
        <v>1.7499787274429135E-2</v>
      </c>
      <c r="N14" s="5">
        <f t="shared" si="1"/>
        <v>3.5992591101439819E-2</v>
      </c>
      <c r="O14" s="5">
        <f t="shared" si="0"/>
        <v>3.615074024663989E-2</v>
      </c>
      <c r="P14" s="5">
        <f t="shared" si="0"/>
        <v>3.5955874568786683E-2</v>
      </c>
      <c r="Q14" s="5">
        <f t="shared" si="0"/>
        <v>3.5161457857011635E-2</v>
      </c>
      <c r="R14" s="5">
        <f t="shared" si="0"/>
        <v>3.4254577389823293E-2</v>
      </c>
    </row>
    <row r="15" spans="1:19" x14ac:dyDescent="0.25">
      <c r="A15" s="2">
        <v>4.5</v>
      </c>
      <c r="B15" s="8">
        <f>ROUND('NCE Grid Feb March 2020'!B14*1.0175,2)</f>
        <v>49501.2</v>
      </c>
      <c r="C15" s="15">
        <f>ROUND('NCE Grid Feb March 2020'!C14*(1.0175+0.025),2)</f>
        <v>64838.28</v>
      </c>
      <c r="D15" s="8">
        <f>ROUND('NCE Grid Feb March 2020'!D14*1.0175,2)</f>
        <v>45716.77</v>
      </c>
      <c r="E15" s="8">
        <f>ROUND('NCE Grid Feb March 2020'!E14*1.0175,2)</f>
        <v>25106.03</v>
      </c>
      <c r="F15" s="8">
        <f>ROUND('NCE Grid Feb March 2020'!F14*1.0175,2)</f>
        <v>15809.88</v>
      </c>
      <c r="H15" s="5">
        <f>B15/'NCE Grid Feb March 2020'!B14-1</f>
        <v>1.7499958376010705E-2</v>
      </c>
      <c r="I15" s="5">
        <f>C15/'NCE Grid Feb March 2020'!C14-1</f>
        <v>4.2500047029511601E-2</v>
      </c>
      <c r="J15" s="5">
        <f>D15/'NCE Grid Feb March 2020'!D14-1</f>
        <v>1.7499920432650473E-2</v>
      </c>
      <c r="K15" s="5">
        <f>E15/'NCE Grid Feb March 2020'!E14-1</f>
        <v>1.750003951491097E-2</v>
      </c>
      <c r="L15" s="5">
        <f>F15/'NCE Grid Feb March 2020'!F14-1</f>
        <v>1.7499711995839773E-2</v>
      </c>
      <c r="N15" s="5">
        <f t="shared" si="1"/>
        <v>3.6033848812210723E-2</v>
      </c>
      <c r="O15" s="5">
        <f t="shared" si="0"/>
        <v>3.6164109480897322E-2</v>
      </c>
      <c r="P15" s="5">
        <f t="shared" si="0"/>
        <v>3.5979255383756348E-2</v>
      </c>
      <c r="Q15" s="5">
        <f t="shared" si="0"/>
        <v>3.5199461000908761E-2</v>
      </c>
      <c r="R15" s="5">
        <f t="shared" si="0"/>
        <v>3.4260380461554441E-2</v>
      </c>
    </row>
    <row r="16" spans="1:19" x14ac:dyDescent="0.25">
      <c r="A16" s="2">
        <v>5</v>
      </c>
      <c r="B16" s="8">
        <f>ROUND('NCE Grid Feb March 2020'!B15*1.0175,2)</f>
        <v>50385.88</v>
      </c>
      <c r="C16" s="15">
        <f>ROUND('NCE Grid Feb March 2020'!C15*(1.0175+0.025),2)</f>
        <v>66001.72</v>
      </c>
      <c r="D16" s="8">
        <f>ROUND('NCE Grid Feb March 2020'!D15*1.0175,2)</f>
        <v>46531.67</v>
      </c>
      <c r="E16" s="8">
        <f>ROUND('NCE Grid Feb March 2020'!E15*1.0175,2)</f>
        <v>25545.58</v>
      </c>
      <c r="F16" s="8">
        <f>ROUND('NCE Grid Feb March 2020'!F15*1.0175,2)</f>
        <v>16078.93</v>
      </c>
      <c r="H16" s="5">
        <f>B16/'NCE Grid Feb March 2020'!B15-1</f>
        <v>1.750004897081503E-2</v>
      </c>
      <c r="I16" s="5">
        <f>C16/'NCE Grid Feb March 2020'!C15-1</f>
        <v>4.2500039487608721E-2</v>
      </c>
      <c r="J16" s="5">
        <f>D16/'NCE Grid Feb March 2020'!D15-1</f>
        <v>1.7500022413498462E-2</v>
      </c>
      <c r="K16" s="5">
        <f>E16/'NCE Grid Feb March 2020'!E15-1</f>
        <v>1.7500045805382225E-2</v>
      </c>
      <c r="L16" s="5">
        <f>F16/'NCE Grid Feb March 2020'!F15-1</f>
        <v>1.7499884511140484E-2</v>
      </c>
      <c r="N16" s="5">
        <f t="shared" si="1"/>
        <v>3.6039394512017209E-2</v>
      </c>
      <c r="O16" s="5">
        <f t="shared" si="0"/>
        <v>3.620304905791194E-2</v>
      </c>
      <c r="P16" s="5">
        <f t="shared" si="0"/>
        <v>3.5964926732546143E-2</v>
      </c>
      <c r="Q16" s="5">
        <f t="shared" si="0"/>
        <v>3.5268018705322257E-2</v>
      </c>
      <c r="R16" s="5">
        <f t="shared" si="0"/>
        <v>3.4330078750693049E-2</v>
      </c>
    </row>
    <row r="17" spans="1:18" x14ac:dyDescent="0.25">
      <c r="A17" s="2">
        <v>5.5</v>
      </c>
      <c r="B17" s="8">
        <f>ROUND('NCE Grid Feb March 2020'!B16*1.0175,2)</f>
        <v>51286.06</v>
      </c>
      <c r="C17" s="15">
        <f>ROUND('NCE Grid Feb March 2020'!C16*(1.0175+0.025),2)</f>
        <v>67186.080000000002</v>
      </c>
      <c r="D17" s="8">
        <f>ROUND('NCE Grid Feb March 2020'!D16*1.0175,2)</f>
        <v>47362.09</v>
      </c>
      <c r="E17" s="8">
        <f>ROUND('NCE Grid Feb March 2020'!E16*1.0175,2)</f>
        <v>25992.89</v>
      </c>
      <c r="F17" s="8">
        <f>ROUND('NCE Grid Feb March 2020'!F16*1.0175,2)</f>
        <v>16353.5</v>
      </c>
      <c r="H17" s="5">
        <f>B17/'NCE Grid Feb March 2020'!B16-1</f>
        <v>1.7500003471947245E-2</v>
      </c>
      <c r="I17" s="5">
        <f>C17/'NCE Grid Feb March 2020'!C16-1</f>
        <v>4.2499986035053894E-2</v>
      </c>
      <c r="J17" s="5">
        <f>D17/'NCE Grid Feb March 2020'!D16-1</f>
        <v>1.7499969386117309E-2</v>
      </c>
      <c r="K17" s="5">
        <f>E17/'NCE Grid Feb March 2020'!E16-1</f>
        <v>1.749991388030292E-2</v>
      </c>
      <c r="L17" s="5">
        <f>F17/'NCE Grid Feb March 2020'!F16-1</f>
        <v>1.7499738679860544E-2</v>
      </c>
      <c r="N17" s="5">
        <f t="shared" si="1"/>
        <v>3.60569036710221E-2</v>
      </c>
      <c r="O17" s="5">
        <f t="shared" si="0"/>
        <v>3.6210090705675713E-2</v>
      </c>
      <c r="P17" s="5">
        <f t="shared" si="0"/>
        <v>3.5989419200000317E-2</v>
      </c>
      <c r="Q17" s="5">
        <f t="shared" si="0"/>
        <v>3.5324581385428155E-2</v>
      </c>
      <c r="R17" s="5">
        <f t="shared" si="0"/>
        <v>3.438482771532736E-2</v>
      </c>
    </row>
    <row r="18" spans="1:18" x14ac:dyDescent="0.25">
      <c r="A18" s="2">
        <v>6</v>
      </c>
      <c r="B18" s="8">
        <f>ROUND('NCE Grid Feb March 2020'!B17*1.0175,2)</f>
        <v>52200.6</v>
      </c>
      <c r="C18" s="15">
        <f>ROUND('NCE Grid Feb March 2020'!C17*(1.0175+0.025),2)</f>
        <v>68389.039999999994</v>
      </c>
      <c r="D18" s="8">
        <f>ROUND('NCE Grid Feb March 2020'!D17*1.0175,2)</f>
        <v>48203.56</v>
      </c>
      <c r="E18" s="8">
        <f>ROUND('NCE Grid Feb March 2020'!E17*1.0175,2)</f>
        <v>26446.87</v>
      </c>
      <c r="F18" s="8">
        <f>ROUND('NCE Grid Feb March 2020'!F17*1.0175,2)</f>
        <v>16631.419999999998</v>
      </c>
      <c r="H18" s="5">
        <f>B18/'NCE Grid Feb March 2020'!B17-1</f>
        <v>1.7500019492113328E-2</v>
      </c>
      <c r="I18" s="5">
        <f>C18/'NCE Grid Feb March 2020'!C17-1</f>
        <v>4.2499961890824833E-2</v>
      </c>
      <c r="J18" s="5">
        <f>D18/'NCE Grid Feb March 2020'!D17-1</f>
        <v>1.7499917149538691E-2</v>
      </c>
      <c r="K18" s="5">
        <f>E18/'NCE Grid Feb March 2020'!E17-1</f>
        <v>1.7499993267161784E-2</v>
      </c>
      <c r="L18" s="5">
        <f>F18/'NCE Grid Feb March 2020'!F17-1</f>
        <v>1.7499746105627434E-2</v>
      </c>
      <c r="N18" s="5">
        <f t="shared" si="1"/>
        <v>3.6016439526311839E-2</v>
      </c>
      <c r="O18" s="5">
        <f t="shared" si="0"/>
        <v>3.6170572524473421E-2</v>
      </c>
      <c r="P18" s="5">
        <f t="shared" si="0"/>
        <v>3.5930152517629432E-2</v>
      </c>
      <c r="Q18" s="5">
        <f t="shared" si="0"/>
        <v>3.5281641677346709E-2</v>
      </c>
      <c r="R18" s="5">
        <f t="shared" si="0"/>
        <v>3.4361117313154388E-2</v>
      </c>
    </row>
    <row r="19" spans="1:18" x14ac:dyDescent="0.25">
      <c r="A19" s="2">
        <v>6.5</v>
      </c>
      <c r="B19" s="8">
        <f>ROUND('NCE Grid Feb March 2020'!B18*1.0175,2)</f>
        <v>53131.76</v>
      </c>
      <c r="C19" s="15">
        <f>ROUND('NCE Grid Feb March 2020'!C18*(1.0175+0.025),2)</f>
        <v>69612.94</v>
      </c>
      <c r="D19" s="8">
        <f>ROUND('NCE Grid Feb March 2020'!D18*1.0175,2)</f>
        <v>49062.77</v>
      </c>
      <c r="E19" s="8">
        <f>ROUND('NCE Grid Feb March 2020'!E18*1.0175,2)</f>
        <v>26909.66</v>
      </c>
      <c r="F19" s="8">
        <f>ROUND('NCE Grid Feb March 2020'!F18*1.0175,2)</f>
        <v>16914.88</v>
      </c>
      <c r="H19" s="5">
        <f>B19/'NCE Grid Feb March 2020'!B18-1</f>
        <v>1.7499921004175967E-2</v>
      </c>
      <c r="I19" s="5">
        <f>C19/'NCE Grid Feb March 2020'!C18-1</f>
        <v>4.2500037439161309E-2</v>
      </c>
      <c r="J19" s="5">
        <f>D19/'NCE Grid Feb March 2020'!D18-1</f>
        <v>1.749996992882874E-2</v>
      </c>
      <c r="K19" s="5">
        <f>E19/'NCE Grid Feb March 2020'!E18-1</f>
        <v>1.7500011343510202E-2</v>
      </c>
      <c r="L19" s="5">
        <f>F19/'NCE Grid Feb March 2020'!F18-1</f>
        <v>1.7500042107897462E-2</v>
      </c>
      <c r="N19" s="5">
        <f t="shared" si="1"/>
        <v>3.5988336791713094E-2</v>
      </c>
      <c r="O19" s="5">
        <f t="shared" si="0"/>
        <v>3.6121470399820943E-2</v>
      </c>
      <c r="P19" s="5">
        <f t="shared" si="0"/>
        <v>3.5908043753981378E-2</v>
      </c>
      <c r="Q19" s="5">
        <f t="shared" si="0"/>
        <v>3.5270029611943921E-2</v>
      </c>
      <c r="R19" s="5">
        <f t="shared" si="0"/>
        <v>3.4327819732778986E-2</v>
      </c>
    </row>
    <row r="20" spans="1:18" x14ac:dyDescent="0.25">
      <c r="A20" s="6">
        <v>7</v>
      </c>
      <c r="B20" s="10">
        <f>ROUND('NCE Grid Feb March 2020'!B19*1.02,2)</f>
        <v>54346.94</v>
      </c>
      <c r="C20" s="16">
        <f>ROUND('NCE Grid Feb March 2020'!C19*(1.02+0.025),2)</f>
        <v>71206.259999999995</v>
      </c>
      <c r="D20" s="10">
        <f>ROUND('NCE Grid Feb March 2020'!D19*1.02,2)</f>
        <v>50183.26</v>
      </c>
      <c r="E20" s="10">
        <f>ROUND('NCE Grid Feb March 2020'!E19*1.02,2)</f>
        <v>27515.62</v>
      </c>
      <c r="F20" s="11">
        <f>ROUND('NCE Grid Feb March 2020'!F19*1.02,2)</f>
        <v>17288.91</v>
      </c>
      <c r="H20" s="14">
        <f>B20/'NCE Grid Feb March 2020'!B19-1</f>
        <v>2.0000071319567825E-2</v>
      </c>
      <c r="I20" s="14">
        <f>C20/'NCE Grid Feb March 2020'!C19-1</f>
        <v>4.5000026416217365E-2</v>
      </c>
      <c r="J20" s="14">
        <f>D20/'NCE Grid Feb March 2020'!D19-1</f>
        <v>2.0000093497322347E-2</v>
      </c>
      <c r="K20" s="14">
        <f>E20/'NCE Grid Feb March 2020'!E19-1</f>
        <v>1.9999925860298529E-2</v>
      </c>
      <c r="L20" s="14">
        <f>F20/'NCE Grid Feb March 2020'!F19-1</f>
        <v>2.0000106195254164E-2</v>
      </c>
      <c r="N20" s="14">
        <f t="shared" si="1"/>
        <v>4.1117151910131433E-2</v>
      </c>
      <c r="O20" s="14">
        <f t="shared" si="0"/>
        <v>4.1194027581027637E-2</v>
      </c>
      <c r="P20" s="14">
        <f t="shared" si="0"/>
        <v>4.1069580752956858E-2</v>
      </c>
      <c r="Q20" s="14">
        <f t="shared" si="0"/>
        <v>4.0411209341596921E-2</v>
      </c>
      <c r="R20" s="14">
        <f t="shared" si="0"/>
        <v>3.9533004397700466E-2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FY21&amp;R&amp;D</oddHeader>
    <oddFooter>&amp;Rp.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A2" sqref="A2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36</v>
      </c>
    </row>
    <row r="2" spans="1:19" ht="18.75" x14ac:dyDescent="0.3">
      <c r="A2" s="1" t="s">
        <v>14</v>
      </c>
      <c r="G2" s="8"/>
      <c r="H2" s="8"/>
    </row>
    <row r="3" spans="1:19" ht="18.75" x14ac:dyDescent="0.3">
      <c r="A3" s="1"/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Sept 2020'!B8*1.0075,2)</f>
        <v>44068.45</v>
      </c>
      <c r="C8" s="8">
        <f>ROUND('NCE Grid Sept 2020'!C8*1.0075,2)</f>
        <v>57689.61</v>
      </c>
      <c r="D8" s="8">
        <f>ROUND('NCE Grid Sept 2020'!D8*1.0075,2)</f>
        <v>40708.5</v>
      </c>
      <c r="E8" s="8">
        <f>ROUND('NCE Grid Sept 2020'!E8*1.0075,2)</f>
        <v>22414.05</v>
      </c>
      <c r="F8" s="8">
        <f>ROUND('NCE Grid Sept 2020'!F8*1.0075,2)</f>
        <v>14161.47</v>
      </c>
      <c r="H8" s="5">
        <f>B8/'NCE Grid Sept 2020'!B8-1</f>
        <v>7.4999314135215656E-3</v>
      </c>
      <c r="I8" s="5">
        <f>C8/'NCE Grid Sept 2020'!C8-1</f>
        <v>7.499979043020355E-3</v>
      </c>
      <c r="J8" s="5">
        <f>D8/'NCE Grid Sept 2020'!D8-1</f>
        <v>7.4999764883261211E-3</v>
      </c>
      <c r="K8" s="5">
        <f>E8/'NCE Grid Sept 2020'!E8-1</f>
        <v>7.4998202020928328E-3</v>
      </c>
      <c r="L8" s="5">
        <f>F8/'NCE Grid Sept 2020'!F8-1</f>
        <v>7.4999733210965314E-3</v>
      </c>
    </row>
    <row r="9" spans="1:19" x14ac:dyDescent="0.25">
      <c r="A9" s="2">
        <v>1.5</v>
      </c>
      <c r="B9" s="8">
        <f>ROUND('NCE Grid Sept 2020'!B9*1.0075,2)</f>
        <v>44852.66</v>
      </c>
      <c r="C9" s="8">
        <f>ROUND('NCE Grid Sept 2020'!C9*1.0075,2)</f>
        <v>58721.27</v>
      </c>
      <c r="D9" s="8">
        <f>ROUND('NCE Grid Sept 2020'!D9*1.0075,2)</f>
        <v>41432.480000000003</v>
      </c>
      <c r="E9" s="8">
        <f>ROUND('NCE Grid Sept 2020'!E9*1.0075,2)</f>
        <v>22803.38</v>
      </c>
      <c r="F9" s="8">
        <f>ROUND('NCE Grid Sept 2020'!F9*1.0075,2)</f>
        <v>14400.21</v>
      </c>
      <c r="H9" s="5">
        <f>B9/'NCE Grid Sept 2020'!B9-1</f>
        <v>7.4999825916126639E-3</v>
      </c>
      <c r="I9" s="5">
        <f>C9/'NCE Grid Sept 2020'!C9-1</f>
        <v>7.4999819848073912E-3</v>
      </c>
      <c r="J9" s="5">
        <f>D9/'NCE Grid Sept 2020'!D9-1</f>
        <v>7.4999908812483085E-3</v>
      </c>
      <c r="K9" s="5">
        <f>E9/'NCE Grid Sept 2020'!E9-1</f>
        <v>7.4999016949557351E-3</v>
      </c>
      <c r="L9" s="5">
        <f>F9/'NCE Grid Sept 2020'!F9-1</f>
        <v>7.5001696633527626E-3</v>
      </c>
    </row>
    <row r="10" spans="1:19" x14ac:dyDescent="0.25">
      <c r="A10" s="2">
        <v>2</v>
      </c>
      <c r="B10" s="8">
        <f>ROUND('NCE Grid Sept 2020'!B10*1.0075,2)</f>
        <v>45652.480000000003</v>
      </c>
      <c r="C10" s="8">
        <f>ROUND('NCE Grid Sept 2020'!C10*1.0075,2)</f>
        <v>59772.79</v>
      </c>
      <c r="D10" s="8">
        <f>ROUND('NCE Grid Sept 2020'!D10*1.0075,2)</f>
        <v>42168.72</v>
      </c>
      <c r="E10" s="8">
        <f>ROUND('NCE Grid Sept 2020'!E10*1.0075,2)</f>
        <v>23199.38</v>
      </c>
      <c r="F10" s="8">
        <f>ROUND('NCE Grid Sept 2020'!F10*1.0075,2)</f>
        <v>14643.38</v>
      </c>
      <c r="H10" s="5">
        <f>B10/'NCE Grid Sept 2020'!B10-1</f>
        <v>7.4998940692929672E-3</v>
      </c>
      <c r="I10" s="5">
        <f>C10/'NCE Grid Sept 2020'!C10-1</f>
        <v>7.5000214907574581E-3</v>
      </c>
      <c r="J10" s="5">
        <f>D10/'NCE Grid Sept 2020'!D10-1</f>
        <v>7.4999743159747112E-3</v>
      </c>
      <c r="K10" s="5">
        <f>E10/'NCE Grid Sept 2020'!E10-1</f>
        <v>7.499995657211489E-3</v>
      </c>
      <c r="L10" s="5">
        <f>F10/'NCE Grid Sept 2020'!F10-1</f>
        <v>7.5001530854106324E-3</v>
      </c>
      <c r="N10" s="5">
        <f>B10/B8-1</f>
        <v>3.5944763203607177E-2</v>
      </c>
      <c r="O10" s="5">
        <f t="shared" ref="O10:R20" si="0">C10/C8-1</f>
        <v>3.6110141843565868E-2</v>
      </c>
      <c r="P10" s="5">
        <f t="shared" si="0"/>
        <v>3.5870149968679765E-2</v>
      </c>
      <c r="Q10" s="5">
        <f t="shared" si="0"/>
        <v>3.5037398417510524E-2</v>
      </c>
      <c r="R10" s="5">
        <f t="shared" si="0"/>
        <v>3.402965935033575E-2</v>
      </c>
      <c r="S10" s="5"/>
    </row>
    <row r="11" spans="1:19" x14ac:dyDescent="0.25">
      <c r="A11" s="2">
        <v>2.5</v>
      </c>
      <c r="B11" s="8">
        <f>ROUND('NCE Grid Sept 2020'!B11*1.0075,2)</f>
        <v>46465.7</v>
      </c>
      <c r="C11" s="8">
        <f>ROUND('NCE Grid Sept 2020'!C11*1.0075,2)</f>
        <v>60844.29</v>
      </c>
      <c r="D11" s="8">
        <f>ROUND('NCE Grid Sept 2020'!D11*1.0075,2)</f>
        <v>42919.49</v>
      </c>
      <c r="E11" s="8">
        <f>ROUND('NCE Grid Sept 2020'!E11*1.0075,2)</f>
        <v>23604.32</v>
      </c>
      <c r="F11" s="8">
        <f>ROUND('NCE Grid Sept 2020'!F11*1.0075,2)</f>
        <v>14891.01</v>
      </c>
      <c r="H11" s="5">
        <f>B11/'NCE Grid Sept 2020'!B11-1</f>
        <v>7.5000325239917842E-3</v>
      </c>
      <c r="I11" s="5">
        <f>C11/'NCE Grid Sept 2020'!C11-1</f>
        <v>7.5000807234810729E-3</v>
      </c>
      <c r="J11" s="5">
        <f>D11/'NCE Grid Sept 2020'!D11-1</f>
        <v>7.500001760563757E-3</v>
      </c>
      <c r="K11" s="5">
        <f>E11/'NCE Grid Sept 2020'!E11-1</f>
        <v>7.4998047259311473E-3</v>
      </c>
      <c r="L11" s="5">
        <f>F11/'NCE Grid Sept 2020'!F11-1</f>
        <v>7.499918810080608E-3</v>
      </c>
      <c r="N11" s="5">
        <f t="shared" ref="N11:N20" si="1">B11/B9-1</f>
        <v>3.5963084463663808E-2</v>
      </c>
      <c r="O11" s="5">
        <f t="shared" si="0"/>
        <v>3.6154190806840569E-2</v>
      </c>
      <c r="P11" s="5">
        <f t="shared" si="0"/>
        <v>3.588995879561141E-2</v>
      </c>
      <c r="Q11" s="5">
        <f t="shared" si="0"/>
        <v>3.5123740427954075E-2</v>
      </c>
      <c r="R11" s="5">
        <f t="shared" si="0"/>
        <v>3.4082836291970731E-2</v>
      </c>
    </row>
    <row r="12" spans="1:19" x14ac:dyDescent="0.25">
      <c r="A12" s="2">
        <v>3</v>
      </c>
      <c r="B12" s="8">
        <f>ROUND('NCE Grid Sept 2020'!B12*1.0075,2)</f>
        <v>47295.63</v>
      </c>
      <c r="C12" s="8">
        <f>ROUND('NCE Grid Sept 2020'!C12*1.0075,2)</f>
        <v>61934.48</v>
      </c>
      <c r="D12" s="8">
        <f>ROUND('NCE Grid Sept 2020'!D12*1.0075,2)</f>
        <v>43682.49</v>
      </c>
      <c r="E12" s="8">
        <f>ROUND('NCE Grid Sept 2020'!E12*1.0075,2)</f>
        <v>24015.96</v>
      </c>
      <c r="F12" s="8">
        <f>ROUND('NCE Grid Sept 2020'!F12*1.0075,2)</f>
        <v>15143.13</v>
      </c>
      <c r="H12" s="5">
        <f>B12/'NCE Grid Sept 2020'!B12-1</f>
        <v>7.5000718948607936E-3</v>
      </c>
      <c r="I12" s="5">
        <f>C12/'NCE Grid Sept 2020'!C12-1</f>
        <v>7.499988206286945E-3</v>
      </c>
      <c r="J12" s="5">
        <f>D12/'NCE Grid Sept 2020'!D12-1</f>
        <v>7.5000040362283027E-3</v>
      </c>
      <c r="K12" s="5">
        <f>E12/'NCE Grid Sept 2020'!E12-1</f>
        <v>7.5000482439617766E-3</v>
      </c>
      <c r="L12" s="5">
        <f>F12/'NCE Grid Sept 2020'!F12-1</f>
        <v>7.5001330636577102E-3</v>
      </c>
      <c r="N12" s="5">
        <f t="shared" si="1"/>
        <v>3.5992568202209307E-2</v>
      </c>
      <c r="O12" s="5">
        <f t="shared" si="0"/>
        <v>3.6165117940788916E-2</v>
      </c>
      <c r="P12" s="5">
        <f t="shared" si="0"/>
        <v>3.5897935721074692E-2</v>
      </c>
      <c r="Q12" s="5">
        <f t="shared" si="0"/>
        <v>3.5198354438782387E-2</v>
      </c>
      <c r="R12" s="5">
        <f t="shared" si="0"/>
        <v>3.4128049671592109E-2</v>
      </c>
    </row>
    <row r="13" spans="1:19" x14ac:dyDescent="0.25">
      <c r="A13" s="2">
        <v>3.5</v>
      </c>
      <c r="B13" s="8">
        <f>ROUND('NCE Grid Sept 2020'!B13*1.0075,2)</f>
        <v>48137.87</v>
      </c>
      <c r="C13" s="8">
        <f>ROUND('NCE Grid Sept 2020'!C13*1.0075,2)</f>
        <v>63044.61</v>
      </c>
      <c r="D13" s="8">
        <f>ROUND('NCE Grid Sept 2020'!D13*1.0075,2)</f>
        <v>44460.01</v>
      </c>
      <c r="E13" s="8">
        <f>ROUND('NCE Grid Sept 2020'!E13*1.0075,2)</f>
        <v>24434.25</v>
      </c>
      <c r="F13" s="8">
        <f>ROUND('NCE Grid Sept 2020'!F13*1.0075,2)</f>
        <v>15400.82</v>
      </c>
      <c r="H13" s="5">
        <f>B13/'NCE Grid Sept 2020'!B13-1</f>
        <v>7.5000753460898739E-3</v>
      </c>
      <c r="I13" s="5">
        <f>C13/'NCE Grid Sept 2020'!C13-1</f>
        <v>7.4999240914546128E-3</v>
      </c>
      <c r="J13" s="5">
        <f>D13/'NCE Grid Sept 2020'!D13-1</f>
        <v>7.5000498537924898E-3</v>
      </c>
      <c r="K13" s="5">
        <f>E13/'NCE Grid Sept 2020'!E13-1</f>
        <v>7.4998886706283407E-3</v>
      </c>
      <c r="L13" s="5">
        <f>F13/'NCE Grid Sept 2020'!F13-1</f>
        <v>7.5002436843236708E-3</v>
      </c>
      <c r="N13" s="5">
        <f t="shared" si="1"/>
        <v>3.5987190551310055E-2</v>
      </c>
      <c r="O13" s="5">
        <f t="shared" si="0"/>
        <v>3.6163130509041963E-2</v>
      </c>
      <c r="P13" s="5">
        <f t="shared" si="0"/>
        <v>3.5893250362481144E-2</v>
      </c>
      <c r="Q13" s="5">
        <f t="shared" si="0"/>
        <v>3.5160089339578482E-2</v>
      </c>
      <c r="R13" s="5">
        <f t="shared" si="0"/>
        <v>3.4236092783498151E-2</v>
      </c>
    </row>
    <row r="14" spans="1:19" x14ac:dyDescent="0.25">
      <c r="A14" s="2">
        <v>4</v>
      </c>
      <c r="B14" s="8">
        <f>ROUND('NCE Grid Sept 2020'!B14*1.0075,2)</f>
        <v>48997.919999999998</v>
      </c>
      <c r="C14" s="8">
        <f>ROUND('NCE Grid Sept 2020'!C14*1.0075,2)</f>
        <v>64173.46</v>
      </c>
      <c r="D14" s="8">
        <f>ROUND('NCE Grid Sept 2020'!D14*1.0075,2)</f>
        <v>45253.13</v>
      </c>
      <c r="E14" s="8">
        <f>ROUND('NCE Grid Sept 2020'!E14*1.0075,2)</f>
        <v>24860.39</v>
      </c>
      <c r="F14" s="8">
        <f>ROUND('NCE Grid Sept 2020'!F14*1.0075,2)</f>
        <v>15661.85</v>
      </c>
      <c r="H14" s="5">
        <f>B14/'NCE Grid Sept 2020'!B14-1</f>
        <v>7.5000251885699587E-3</v>
      </c>
      <c r="I14" s="5">
        <f>C14/'NCE Grid Sept 2020'!C14-1</f>
        <v>7.5000306142922746E-3</v>
      </c>
      <c r="J14" s="5">
        <f>D14/'NCE Grid Sept 2020'!D14-1</f>
        <v>7.499956585877765E-3</v>
      </c>
      <c r="K14" s="5">
        <f>E14/'NCE Grid Sept 2020'!E14-1</f>
        <v>7.4997983816222913E-3</v>
      </c>
      <c r="L14" s="5">
        <f>F14/'NCE Grid Sept 2020'!F14-1</f>
        <v>7.5000353805596554E-3</v>
      </c>
      <c r="N14" s="5">
        <f t="shared" si="1"/>
        <v>3.5992543074275574E-2</v>
      </c>
      <c r="O14" s="5">
        <f t="shared" si="0"/>
        <v>3.6150783860621649E-2</v>
      </c>
      <c r="P14" s="5">
        <f t="shared" si="0"/>
        <v>3.5955825778246631E-2</v>
      </c>
      <c r="Q14" s="5">
        <f t="shared" si="0"/>
        <v>3.5161201134578768E-2</v>
      </c>
      <c r="R14" s="5">
        <f t="shared" si="0"/>
        <v>3.425447711272378E-2</v>
      </c>
    </row>
    <row r="15" spans="1:19" x14ac:dyDescent="0.25">
      <c r="A15" s="2">
        <v>4.5</v>
      </c>
      <c r="B15" s="8">
        <f>ROUND('NCE Grid Sept 2020'!B15*1.0075,2)</f>
        <v>49872.46</v>
      </c>
      <c r="C15" s="8">
        <f>ROUND('NCE Grid Sept 2020'!C15*1.0075,2)</f>
        <v>65324.57</v>
      </c>
      <c r="D15" s="8">
        <f>ROUND('NCE Grid Sept 2020'!D15*1.0075,2)</f>
        <v>46059.65</v>
      </c>
      <c r="E15" s="8">
        <f>ROUND('NCE Grid Sept 2020'!E15*1.0075,2)</f>
        <v>25294.33</v>
      </c>
      <c r="F15" s="8">
        <f>ROUND('NCE Grid Sept 2020'!F15*1.0075,2)</f>
        <v>15928.45</v>
      </c>
      <c r="H15" s="5">
        <f>B15/'NCE Grid Sept 2020'!B15-1</f>
        <v>7.5000202015305106E-3</v>
      </c>
      <c r="I15" s="5">
        <f>C15/'NCE Grid Sept 2020'!C15-1</f>
        <v>7.5000447266646564E-3</v>
      </c>
      <c r="J15" s="5">
        <f>D15/'NCE Grid Sept 2020'!D15-1</f>
        <v>7.5000924168528993E-3</v>
      </c>
      <c r="K15" s="5">
        <f>E15/'NCE Grid Sept 2020'!E15-1</f>
        <v>7.5001901933520188E-3</v>
      </c>
      <c r="L15" s="5">
        <f>F15/'NCE Grid Sept 2020'!F15-1</f>
        <v>7.4997406684935708E-3</v>
      </c>
      <c r="N15" s="5">
        <f t="shared" si="1"/>
        <v>3.6033792105882423E-2</v>
      </c>
      <c r="O15" s="5">
        <f t="shared" si="0"/>
        <v>3.6164233548276359E-2</v>
      </c>
      <c r="P15" s="5">
        <f t="shared" si="0"/>
        <v>3.5979299149955235E-2</v>
      </c>
      <c r="Q15" s="5">
        <f t="shared" si="0"/>
        <v>3.519977081350989E-2</v>
      </c>
      <c r="R15" s="5">
        <f t="shared" si="0"/>
        <v>3.4259864085159242E-2</v>
      </c>
    </row>
    <row r="16" spans="1:19" x14ac:dyDescent="0.25">
      <c r="A16" s="2">
        <v>5</v>
      </c>
      <c r="B16" s="8">
        <f>ROUND('NCE Grid Sept 2020'!B16*1.0075,2)</f>
        <v>50763.77</v>
      </c>
      <c r="C16" s="8">
        <f>ROUND('NCE Grid Sept 2020'!C16*1.0075,2)</f>
        <v>66496.73</v>
      </c>
      <c r="D16" s="8">
        <f>ROUND('NCE Grid Sept 2020'!D16*1.0075,2)</f>
        <v>46880.66</v>
      </c>
      <c r="E16" s="8">
        <f>ROUND('NCE Grid Sept 2020'!E16*1.0075,2)</f>
        <v>25737.17</v>
      </c>
      <c r="F16" s="8">
        <f>ROUND('NCE Grid Sept 2020'!F16*1.0075,2)</f>
        <v>16199.52</v>
      </c>
      <c r="H16" s="5">
        <f>B16/'NCE Grid Sept 2020'!B16-1</f>
        <v>7.4999186279964825E-3</v>
      </c>
      <c r="I16" s="5">
        <f>C16/'NCE Grid Sept 2020'!C16-1</f>
        <v>7.499956061751023E-3</v>
      </c>
      <c r="J16" s="5">
        <f>D16/'NCE Grid Sept 2020'!D16-1</f>
        <v>7.5000531895803579E-3</v>
      </c>
      <c r="K16" s="5">
        <f>E16/'NCE Grid Sept 2020'!E16-1</f>
        <v>7.499927580426613E-3</v>
      </c>
      <c r="L16" s="5">
        <f>F16/'NCE Grid Sept 2020'!F16-1</f>
        <v>7.4998771684433585E-3</v>
      </c>
      <c r="N16" s="5">
        <f t="shared" si="1"/>
        <v>3.603928493291142E-2</v>
      </c>
      <c r="O16" s="5">
        <f t="shared" si="0"/>
        <v>3.6202972381417453E-2</v>
      </c>
      <c r="P16" s="5">
        <f t="shared" si="0"/>
        <v>3.596502606560037E-2</v>
      </c>
      <c r="Q16" s="5">
        <f t="shared" si="0"/>
        <v>3.5268151465041253E-2</v>
      </c>
      <c r="R16" s="5">
        <f t="shared" si="0"/>
        <v>3.4329916325338328E-2</v>
      </c>
    </row>
    <row r="17" spans="1:18" x14ac:dyDescent="0.25">
      <c r="A17" s="2">
        <v>5.5</v>
      </c>
      <c r="B17" s="8">
        <f>ROUND('NCE Grid Sept 2020'!B17*1.0075,2)</f>
        <v>51670.71</v>
      </c>
      <c r="C17" s="8">
        <f>ROUND('NCE Grid Sept 2020'!C17*1.0075,2)</f>
        <v>67689.98</v>
      </c>
      <c r="D17" s="8">
        <f>ROUND('NCE Grid Sept 2020'!D17*1.0075,2)</f>
        <v>47717.31</v>
      </c>
      <c r="E17" s="8">
        <f>ROUND('NCE Grid Sept 2020'!E17*1.0075,2)</f>
        <v>26187.84</v>
      </c>
      <c r="F17" s="8">
        <f>ROUND('NCE Grid Sept 2020'!F17*1.0075,2)</f>
        <v>16476.150000000001</v>
      </c>
      <c r="H17" s="5">
        <f>B17/'NCE Grid Sept 2020'!B17-1</f>
        <v>7.5000887180649567E-3</v>
      </c>
      <c r="I17" s="5">
        <f>C17/'NCE Grid Sept 2020'!C17-1</f>
        <v>7.5000654897561247E-3</v>
      </c>
      <c r="J17" s="5">
        <f>D17/'NCE Grid Sept 2020'!D17-1</f>
        <v>7.5000913177607487E-3</v>
      </c>
      <c r="K17" s="5">
        <f>E17/'NCE Grid Sept 2020'!E17-1</f>
        <v>7.5001279195965331E-3</v>
      </c>
      <c r="L17" s="5">
        <f>F17/'NCE Grid Sept 2020'!F17-1</f>
        <v>7.4999235637631667E-3</v>
      </c>
      <c r="N17" s="5">
        <f t="shared" si="1"/>
        <v>3.6056974129609731E-2</v>
      </c>
      <c r="O17" s="5">
        <f t="shared" si="0"/>
        <v>3.6210112060439004E-2</v>
      </c>
      <c r="P17" s="5">
        <f t="shared" si="0"/>
        <v>3.5989418069829027E-2</v>
      </c>
      <c r="Q17" s="5">
        <f t="shared" si="0"/>
        <v>3.5324517391842392E-2</v>
      </c>
      <c r="R17" s="5">
        <f t="shared" si="0"/>
        <v>3.4385015491149584E-2</v>
      </c>
    </row>
    <row r="18" spans="1:18" x14ac:dyDescent="0.25">
      <c r="A18" s="2">
        <v>6</v>
      </c>
      <c r="B18" s="8">
        <f>ROUND('NCE Grid Sept 2020'!B18*1.0075,2)</f>
        <v>52592.1</v>
      </c>
      <c r="C18" s="8">
        <f>ROUND('NCE Grid Sept 2020'!C18*1.0075,2)</f>
        <v>68901.960000000006</v>
      </c>
      <c r="D18" s="8">
        <f>ROUND('NCE Grid Sept 2020'!D18*1.0075,2)</f>
        <v>48565.09</v>
      </c>
      <c r="E18" s="8">
        <f>ROUND('NCE Grid Sept 2020'!E18*1.0075,2)</f>
        <v>26645.22</v>
      </c>
      <c r="F18" s="8">
        <f>ROUND('NCE Grid Sept 2020'!F18*1.0075,2)</f>
        <v>16756.16</v>
      </c>
      <c r="H18" s="5">
        <f>B18/'NCE Grid Sept 2020'!B18-1</f>
        <v>7.499913794094315E-3</v>
      </c>
      <c r="I18" s="5">
        <f>C18/'NCE Grid Sept 2020'!C18-1</f>
        <v>7.5000321688973859E-3</v>
      </c>
      <c r="J18" s="5">
        <f>D18/'NCE Grid Sept 2020'!D18-1</f>
        <v>7.5000684596739919E-3</v>
      </c>
      <c r="K18" s="5">
        <f>E18/'NCE Grid Sept 2020'!E18-1</f>
        <v>7.4999423372217322E-3</v>
      </c>
      <c r="L18" s="5">
        <f>F18/'NCE Grid Sept 2020'!F18-1</f>
        <v>7.5002615531327699E-3</v>
      </c>
      <c r="N18" s="5">
        <f t="shared" si="1"/>
        <v>3.601643455558956E-2</v>
      </c>
      <c r="O18" s="5">
        <f t="shared" si="0"/>
        <v>3.6170650797415327E-2</v>
      </c>
      <c r="P18" s="5">
        <f t="shared" si="0"/>
        <v>3.5930168218621272E-2</v>
      </c>
      <c r="Q18" s="5">
        <f t="shared" si="0"/>
        <v>3.5281656841059217E-2</v>
      </c>
      <c r="R18" s="5">
        <f t="shared" si="0"/>
        <v>3.4361511946032985E-2</v>
      </c>
    </row>
    <row r="19" spans="1:18" x14ac:dyDescent="0.25">
      <c r="A19" s="2">
        <v>6.5</v>
      </c>
      <c r="B19" s="8">
        <f>ROUND('NCE Grid Sept 2020'!B19*1.0075,2)</f>
        <v>53530.25</v>
      </c>
      <c r="C19" s="8">
        <f>ROUND('NCE Grid Sept 2020'!C19*1.0075,2)</f>
        <v>70135.039999999994</v>
      </c>
      <c r="D19" s="8">
        <f>ROUND('NCE Grid Sept 2020'!D19*1.0075,2)</f>
        <v>49430.74</v>
      </c>
      <c r="E19" s="8">
        <f>ROUND('NCE Grid Sept 2020'!E19*1.0075,2)</f>
        <v>27111.48</v>
      </c>
      <c r="F19" s="8">
        <f>ROUND('NCE Grid Sept 2020'!F19*1.0075,2)</f>
        <v>17041.740000000002</v>
      </c>
      <c r="H19" s="5">
        <f>B19/'NCE Grid Sept 2020'!B19-1</f>
        <v>7.5000338780419895E-3</v>
      </c>
      <c r="I19" s="5">
        <f>C19/'NCE Grid Sept 2020'!C19-1</f>
        <v>7.5000423771784952E-3</v>
      </c>
      <c r="J19" s="5">
        <f>D19/'NCE Grid Sept 2020'!D19-1</f>
        <v>7.4999842039085163E-3</v>
      </c>
      <c r="K19" s="5">
        <f>E19/'NCE Grid Sept 2020'!E19-1</f>
        <v>7.4999089546281539E-3</v>
      </c>
      <c r="L19" s="5">
        <f>F19/'NCE Grid Sept 2020'!F19-1</f>
        <v>7.499905408729024E-3</v>
      </c>
      <c r="N19" s="5">
        <f t="shared" si="1"/>
        <v>3.5988280401024086E-2</v>
      </c>
      <c r="O19" s="5">
        <f t="shared" si="0"/>
        <v>3.612144663065342E-2</v>
      </c>
      <c r="P19" s="5">
        <f t="shared" si="0"/>
        <v>3.5907933619895971E-2</v>
      </c>
      <c r="Q19" s="5">
        <f t="shared" si="0"/>
        <v>3.5269804611606004E-2</v>
      </c>
      <c r="R19" s="5">
        <f t="shared" si="0"/>
        <v>3.4327801094309107E-2</v>
      </c>
    </row>
    <row r="20" spans="1:18" x14ac:dyDescent="0.25">
      <c r="A20" s="6">
        <v>7</v>
      </c>
      <c r="B20" s="10">
        <f>ROUND('NCE Grid Sept 2020'!B20*1.01,2)</f>
        <v>54890.41</v>
      </c>
      <c r="C20" s="10">
        <f>ROUND('NCE Grid Sept 2020'!C20*1.01,2)</f>
        <v>71918.320000000007</v>
      </c>
      <c r="D20" s="10">
        <f>ROUND('NCE Grid Sept 2020'!D20*1.01,2)</f>
        <v>50685.09</v>
      </c>
      <c r="E20" s="10">
        <f>ROUND('NCE Grid Sept 2020'!E20*1.01,2)</f>
        <v>27790.78</v>
      </c>
      <c r="F20" s="11">
        <f>ROUND('NCE Grid Sept 2020'!F20*1.01,2)</f>
        <v>17461.8</v>
      </c>
      <c r="H20" s="14">
        <f>B20/'NCE Grid Sept 2020'!B20-1</f>
        <v>1.0000011040180112E-2</v>
      </c>
      <c r="I20" s="14">
        <f>C20/'NCE Grid Sept 2020'!C20-1</f>
        <v>9.9999634863565667E-3</v>
      </c>
      <c r="J20" s="14">
        <f>D20/'NCE Grid Sept 2020'!D20-1</f>
        <v>9.9999481898942477E-3</v>
      </c>
      <c r="K20" s="14">
        <f>E20/'NCE Grid Sept 2020'!E20-1</f>
        <v>1.0000138103375411E-2</v>
      </c>
      <c r="L20" s="14">
        <f>F20/'NCE Grid Sept 2020'!F20-1</f>
        <v>1.0000052056491571E-2</v>
      </c>
      <c r="N20" s="14">
        <f t="shared" si="1"/>
        <v>4.3700669872471343E-2</v>
      </c>
      <c r="O20" s="14">
        <f t="shared" si="0"/>
        <v>4.3777564527917701E-2</v>
      </c>
      <c r="P20" s="14">
        <f t="shared" si="0"/>
        <v>4.3652755508123198E-2</v>
      </c>
      <c r="Q20" s="14">
        <f t="shared" si="0"/>
        <v>4.2993077182323702E-2</v>
      </c>
      <c r="R20" s="14">
        <f t="shared" si="0"/>
        <v>4.2112273933884614E-2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FY21&amp;R&amp;D</oddHeader>
    <oddFooter>&amp;Rp.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N28" sqref="N28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37</v>
      </c>
    </row>
    <row r="2" spans="1:19" ht="18.75" x14ac:dyDescent="0.3">
      <c r="A2" s="1" t="s">
        <v>19</v>
      </c>
      <c r="G2" s="8"/>
      <c r="H2" s="8"/>
    </row>
    <row r="3" spans="1:19" ht="18.75" x14ac:dyDescent="0.3">
      <c r="A3" s="1" t="s">
        <v>34</v>
      </c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March 2021'!B8*1.0175,2)</f>
        <v>44839.65</v>
      </c>
      <c r="C8" s="15">
        <f>ROUND('NCE Grid March 2021'!C8*(1.0175+0.025),2)</f>
        <v>60141.42</v>
      </c>
      <c r="D8" s="8">
        <f>ROUND('NCE Grid March 2021'!D8*1.0175,2)</f>
        <v>41420.9</v>
      </c>
      <c r="E8" s="8">
        <f>ROUND('NCE Grid March 2021'!E8*1.0175,2)</f>
        <v>22806.3</v>
      </c>
      <c r="F8" s="8">
        <f>ROUND('NCE Grid March 2021'!F8*1.0175,2)</f>
        <v>14409.3</v>
      </c>
      <c r="H8" s="5">
        <f>B8/'NCE Grid March 2021'!B8-1</f>
        <v>1.7500048220439046E-2</v>
      </c>
      <c r="I8" s="5">
        <f>C8/'NCE Grid March 2021'!C8-1</f>
        <v>4.2500027301276555E-2</v>
      </c>
      <c r="J8" s="5">
        <f>D8/'NCE Grid March 2021'!D8-1</f>
        <v>1.7500030706117942E-2</v>
      </c>
      <c r="K8" s="5">
        <f>E8/'NCE Grid March 2021'!E8-1</f>
        <v>1.7500184036352229E-2</v>
      </c>
      <c r="L8" s="5">
        <f>F8/'NCE Grid March 2021'!F8-1</f>
        <v>1.7500301875440938E-2</v>
      </c>
    </row>
    <row r="9" spans="1:19" x14ac:dyDescent="0.25">
      <c r="A9" s="2">
        <v>1.5</v>
      </c>
      <c r="B9" s="8">
        <f>ROUND('NCE Grid March 2021'!B9*1.0175,2)</f>
        <v>45637.58</v>
      </c>
      <c r="C9" s="15">
        <f>ROUND('NCE Grid March 2021'!C9*(1.0175+0.025),2)</f>
        <v>61216.92</v>
      </c>
      <c r="D9" s="8">
        <f>ROUND('NCE Grid March 2021'!D9*1.0175,2)</f>
        <v>42157.55</v>
      </c>
      <c r="E9" s="8">
        <f>ROUND('NCE Grid March 2021'!E9*1.0175,2)</f>
        <v>23202.44</v>
      </c>
      <c r="F9" s="8">
        <f>ROUND('NCE Grid March 2021'!F9*1.0175,2)</f>
        <v>14652.21</v>
      </c>
      <c r="H9" s="5">
        <f>B9/'NCE Grid March 2021'!B9-1</f>
        <v>1.7499965442406173E-2</v>
      </c>
      <c r="I9" s="5">
        <f>C9/'NCE Grid March 2021'!C9-1</f>
        <v>4.2499932307322297E-2</v>
      </c>
      <c r="J9" s="5">
        <f>D9/'NCE Grid March 2021'!D9-1</f>
        <v>1.7500038617046298E-2</v>
      </c>
      <c r="K9" s="5">
        <f>E9/'NCE Grid March 2021'!E9-1</f>
        <v>1.7500037275175684E-2</v>
      </c>
      <c r="L9" s="5">
        <f>F9/'NCE Grid March 2021'!F9-1</f>
        <v>1.7499744795388406E-2</v>
      </c>
    </row>
    <row r="10" spans="1:19" x14ac:dyDescent="0.25">
      <c r="A10" s="2">
        <v>2</v>
      </c>
      <c r="B10" s="8">
        <f>ROUND('NCE Grid March 2021'!B10*1.0175,2)</f>
        <v>46451.4</v>
      </c>
      <c r="C10" s="15">
        <f>ROUND('NCE Grid March 2021'!C10*(1.0175+0.025),2)</f>
        <v>62313.13</v>
      </c>
      <c r="D10" s="8">
        <f>ROUND('NCE Grid March 2021'!D10*1.0175,2)</f>
        <v>42906.67</v>
      </c>
      <c r="E10" s="8">
        <f>ROUND('NCE Grid March 2021'!E10*1.0175,2)</f>
        <v>23605.37</v>
      </c>
      <c r="F10" s="8">
        <f>ROUND('NCE Grid March 2021'!F10*1.0175,2)</f>
        <v>14899.64</v>
      </c>
      <c r="H10" s="5">
        <f>B10/'NCE Grid March 2021'!B10-1</f>
        <v>1.7500035047383955E-2</v>
      </c>
      <c r="I10" s="5">
        <f>C10/'NCE Grid March 2021'!C10-1</f>
        <v>4.2499940190176666E-2</v>
      </c>
      <c r="J10" s="5">
        <f>D10/'NCE Grid March 2021'!D10-1</f>
        <v>1.7499938342923294E-2</v>
      </c>
      <c r="K10" s="5">
        <f>E10/'NCE Grid March 2021'!E10-1</f>
        <v>1.7500036638910199E-2</v>
      </c>
      <c r="L10" s="5">
        <f>F10/'NCE Grid March 2021'!F10-1</f>
        <v>1.7500058046707734E-2</v>
      </c>
      <c r="N10" s="5">
        <f>B10/B8-1</f>
        <v>3.5944749791757991E-2</v>
      </c>
      <c r="O10" s="5">
        <f t="shared" ref="O10:R20" si="0">C10/C8-1</f>
        <v>3.6110055266403762E-2</v>
      </c>
      <c r="P10" s="5">
        <f t="shared" si="0"/>
        <v>3.5870055937944345E-2</v>
      </c>
      <c r="Q10" s="5">
        <f t="shared" si="0"/>
        <v>3.5037248479586669E-2</v>
      </c>
      <c r="R10" s="5">
        <f t="shared" si="0"/>
        <v>3.4029411560589251E-2</v>
      </c>
      <c r="S10" s="5"/>
    </row>
    <row r="11" spans="1:19" x14ac:dyDescent="0.25">
      <c r="A11" s="2">
        <v>2.5</v>
      </c>
      <c r="B11" s="8">
        <f>ROUND('NCE Grid March 2021'!B11*1.0175,2)</f>
        <v>47278.85</v>
      </c>
      <c r="C11" s="15">
        <f>ROUND('NCE Grid March 2021'!C11*(1.0175+0.025),2)</f>
        <v>63430.17</v>
      </c>
      <c r="D11" s="8">
        <f>ROUND('NCE Grid March 2021'!D11*1.0175,2)</f>
        <v>43670.58</v>
      </c>
      <c r="E11" s="8">
        <f>ROUND('NCE Grid March 2021'!E11*1.0175,2)</f>
        <v>24017.4</v>
      </c>
      <c r="F11" s="8">
        <f>ROUND('NCE Grid March 2021'!F11*1.0175,2)</f>
        <v>15151.6</v>
      </c>
      <c r="H11" s="5">
        <f>B11/'NCE Grid March 2021'!B11-1</f>
        <v>1.7500005380312933E-2</v>
      </c>
      <c r="I11" s="5">
        <f>C11/'NCE Grid March 2021'!C11-1</f>
        <v>4.249996178770421E-2</v>
      </c>
      <c r="J11" s="5">
        <f>D11/'NCE Grid March 2021'!D11-1</f>
        <v>1.749997495310418E-2</v>
      </c>
      <c r="K11" s="5">
        <f>E11/'NCE Grid March 2021'!E11-1</f>
        <v>1.7500186406556262E-2</v>
      </c>
      <c r="L11" s="5">
        <f>F11/'NCE Grid March 2021'!F11-1</f>
        <v>1.7499820361412732E-2</v>
      </c>
      <c r="N11" s="5">
        <f t="shared" ref="N11:N20" si="1">B11/B9-1</f>
        <v>3.5963125126266426E-2</v>
      </c>
      <c r="O11" s="5">
        <f t="shared" si="0"/>
        <v>3.6154220107774027E-2</v>
      </c>
      <c r="P11" s="5">
        <f t="shared" si="0"/>
        <v>3.5889893981030596E-2</v>
      </c>
      <c r="Q11" s="5">
        <f t="shared" si="0"/>
        <v>3.512389214237821E-2</v>
      </c>
      <c r="R11" s="5">
        <f t="shared" si="0"/>
        <v>3.408291308956124E-2</v>
      </c>
    </row>
    <row r="12" spans="1:19" x14ac:dyDescent="0.25">
      <c r="A12" s="2">
        <v>3</v>
      </c>
      <c r="B12" s="8">
        <f>ROUND('NCE Grid March 2021'!B12*1.0175,2)</f>
        <v>48123.3</v>
      </c>
      <c r="C12" s="15">
        <f>ROUND('NCE Grid March 2021'!C12*(1.0175+0.025),2)</f>
        <v>64566.7</v>
      </c>
      <c r="D12" s="8">
        <f>ROUND('NCE Grid March 2021'!D12*1.0175,2)</f>
        <v>44446.93</v>
      </c>
      <c r="E12" s="8">
        <f>ROUND('NCE Grid March 2021'!E12*1.0175,2)</f>
        <v>24436.240000000002</v>
      </c>
      <c r="F12" s="8">
        <f>ROUND('NCE Grid March 2021'!F12*1.0175,2)</f>
        <v>15408.13</v>
      </c>
      <c r="H12" s="5">
        <f>B12/'NCE Grid March 2021'!B12-1</f>
        <v>1.7499925468801303E-2</v>
      </c>
      <c r="I12" s="5">
        <f>C12/'NCE Grid March 2021'!C12-1</f>
        <v>4.2500074272036947E-2</v>
      </c>
      <c r="J12" s="5">
        <f>D12/'NCE Grid March 2021'!D12-1</f>
        <v>1.7499918159427308E-2</v>
      </c>
      <c r="K12" s="5">
        <f>E12/'NCE Grid March 2021'!E12-1</f>
        <v>1.7500029147283769E-2</v>
      </c>
      <c r="L12" s="5">
        <f>F12/'NCE Grid March 2021'!F12-1</f>
        <v>1.7499684675493121E-2</v>
      </c>
      <c r="N12" s="5">
        <f t="shared" si="1"/>
        <v>3.5992456632092829E-2</v>
      </c>
      <c r="O12" s="5">
        <f t="shared" si="0"/>
        <v>3.6165251207891602E-2</v>
      </c>
      <c r="P12" s="5">
        <f t="shared" si="0"/>
        <v>3.5897915172629302E-2</v>
      </c>
      <c r="Q12" s="5">
        <f t="shared" si="0"/>
        <v>3.5198346816847303E-2</v>
      </c>
      <c r="R12" s="5">
        <f t="shared" si="0"/>
        <v>3.4127670198742965E-2</v>
      </c>
    </row>
    <row r="13" spans="1:19" x14ac:dyDescent="0.25">
      <c r="A13" s="2">
        <v>3.5</v>
      </c>
      <c r="B13" s="8">
        <f>ROUND('NCE Grid March 2021'!B13*1.0175,2)</f>
        <v>48980.28</v>
      </c>
      <c r="C13" s="15">
        <f>ROUND('NCE Grid March 2021'!C13*(1.0175+0.025),2)</f>
        <v>65724.009999999995</v>
      </c>
      <c r="D13" s="8">
        <f>ROUND('NCE Grid March 2021'!D13*1.0175,2)</f>
        <v>45238.06</v>
      </c>
      <c r="E13" s="8">
        <f>ROUND('NCE Grid March 2021'!E13*1.0175,2)</f>
        <v>24861.85</v>
      </c>
      <c r="F13" s="8">
        <f>ROUND('NCE Grid March 2021'!F13*1.0175,2)</f>
        <v>15670.33</v>
      </c>
      <c r="H13" s="5">
        <f>B13/'NCE Grid March 2021'!B13-1</f>
        <v>1.7499943391761974E-2</v>
      </c>
      <c r="I13" s="5">
        <f>C13/'NCE Grid March 2021'!C13-1</f>
        <v>4.2500064636770585E-2</v>
      </c>
      <c r="J13" s="5">
        <f>D13/'NCE Grid March 2021'!D13-1</f>
        <v>1.749999606387842E-2</v>
      </c>
      <c r="K13" s="5">
        <f>E13/'NCE Grid March 2021'!E13-1</f>
        <v>1.7500025578849332E-2</v>
      </c>
      <c r="L13" s="5">
        <f>F13/'NCE Grid March 2021'!F13-1</f>
        <v>1.7499717547507121E-2</v>
      </c>
      <c r="N13" s="5">
        <f t="shared" si="1"/>
        <v>3.5987127436475363E-2</v>
      </c>
      <c r="O13" s="5">
        <f t="shared" si="0"/>
        <v>3.6163232732940642E-2</v>
      </c>
      <c r="P13" s="5">
        <f t="shared" si="0"/>
        <v>3.5893271854873454E-2</v>
      </c>
      <c r="Q13" s="5">
        <f t="shared" si="0"/>
        <v>3.515992572051907E-2</v>
      </c>
      <c r="R13" s="5">
        <f t="shared" si="0"/>
        <v>3.4235988278465523E-2</v>
      </c>
    </row>
    <row r="14" spans="1:19" x14ac:dyDescent="0.25">
      <c r="A14" s="2">
        <v>4</v>
      </c>
      <c r="B14" s="8">
        <f>ROUND('NCE Grid March 2021'!B14*1.0175,2)</f>
        <v>49855.38</v>
      </c>
      <c r="C14" s="15">
        <f>ROUND('NCE Grid March 2021'!C14*(1.0175+0.025),2)</f>
        <v>66900.83</v>
      </c>
      <c r="D14" s="8">
        <f>ROUND('NCE Grid March 2021'!D14*1.0175,2)</f>
        <v>46045.06</v>
      </c>
      <c r="E14" s="8">
        <f>ROUND('NCE Grid March 2021'!E14*1.0175,2)</f>
        <v>25295.45</v>
      </c>
      <c r="F14" s="8">
        <f>ROUND('NCE Grid March 2021'!F14*1.0175,2)</f>
        <v>15935.93</v>
      </c>
      <c r="H14" s="5">
        <f>B14/'NCE Grid March 2021'!B14-1</f>
        <v>1.7499926527493326E-2</v>
      </c>
      <c r="I14" s="5">
        <f>C14/'NCE Grid March 2021'!C14-1</f>
        <v>4.2499968055330184E-2</v>
      </c>
      <c r="J14" s="5">
        <f>D14/'NCE Grid March 2021'!D14-1</f>
        <v>1.7500004972031746E-2</v>
      </c>
      <c r="K14" s="5">
        <f>E14/'NCE Grid March 2021'!E14-1</f>
        <v>1.7500127713201641E-2</v>
      </c>
      <c r="L14" s="5">
        <f>F14/'NCE Grid March 2021'!F14-1</f>
        <v>1.7499848357633407E-2</v>
      </c>
      <c r="N14" s="5">
        <f t="shared" si="1"/>
        <v>3.5992544152208872E-2</v>
      </c>
      <c r="O14" s="5">
        <f t="shared" si="0"/>
        <v>3.6150678290821858E-2</v>
      </c>
      <c r="P14" s="5">
        <f t="shared" si="0"/>
        <v>3.5955914165500147E-2</v>
      </c>
      <c r="Q14" s="5">
        <f t="shared" si="0"/>
        <v>3.5161301411346324E-2</v>
      </c>
      <c r="R14" s="5">
        <f t="shared" si="0"/>
        <v>3.425464349015761E-2</v>
      </c>
    </row>
    <row r="15" spans="1:19" x14ac:dyDescent="0.25">
      <c r="A15" s="2">
        <v>4.5</v>
      </c>
      <c r="B15" s="8">
        <f>ROUND('NCE Grid March 2021'!B15*1.0175,2)</f>
        <v>50745.23</v>
      </c>
      <c r="C15" s="15">
        <f>ROUND('NCE Grid March 2021'!C15*(1.0175+0.025),2)</f>
        <v>68100.86</v>
      </c>
      <c r="D15" s="8">
        <f>ROUND('NCE Grid March 2021'!D15*1.0175,2)</f>
        <v>46865.69</v>
      </c>
      <c r="E15" s="8">
        <f>ROUND('NCE Grid March 2021'!E15*1.0175,2)</f>
        <v>25736.98</v>
      </c>
      <c r="F15" s="8">
        <f>ROUND('NCE Grid March 2021'!F15*1.0175,2)</f>
        <v>16207.2</v>
      </c>
      <c r="H15" s="5">
        <f>B15/'NCE Grid March 2021'!B15-1</f>
        <v>1.7500039099735742E-2</v>
      </c>
      <c r="I15" s="5">
        <f>C15/'NCE Grid March 2021'!C15-1</f>
        <v>4.2499935322957372E-2</v>
      </c>
      <c r="J15" s="5">
        <f>D15/'NCE Grid March 2021'!D15-1</f>
        <v>1.7499915869964244E-2</v>
      </c>
      <c r="K15" s="5">
        <f>E15/'NCE Grid March 2021'!E15-1</f>
        <v>1.7499969360722289E-2</v>
      </c>
      <c r="L15" s="5">
        <f>F15/'NCE Grid March 2021'!F15-1</f>
        <v>1.7500133409088736E-2</v>
      </c>
      <c r="N15" s="5">
        <f t="shared" si="1"/>
        <v>3.6033889557185228E-2</v>
      </c>
      <c r="O15" s="5">
        <f t="shared" si="0"/>
        <v>3.6164105020372483E-2</v>
      </c>
      <c r="P15" s="5">
        <f t="shared" si="0"/>
        <v>3.5979217499601202E-2</v>
      </c>
      <c r="Q15" s="5">
        <f t="shared" si="0"/>
        <v>3.5199713617450001E-2</v>
      </c>
      <c r="R15" s="5">
        <f t="shared" si="0"/>
        <v>3.4260286796768291E-2</v>
      </c>
    </row>
    <row r="16" spans="1:19" x14ac:dyDescent="0.25">
      <c r="A16" s="2">
        <v>5</v>
      </c>
      <c r="B16" s="8">
        <f>ROUND('NCE Grid March 2021'!B16*1.0175,2)</f>
        <v>51652.14</v>
      </c>
      <c r="C16" s="15">
        <f>ROUND('NCE Grid March 2021'!C16*(1.0175+0.025),2)</f>
        <v>69322.84</v>
      </c>
      <c r="D16" s="8">
        <f>ROUND('NCE Grid March 2021'!D16*1.0175,2)</f>
        <v>47701.07</v>
      </c>
      <c r="E16" s="8">
        <f>ROUND('NCE Grid March 2021'!E16*1.0175,2)</f>
        <v>26187.57</v>
      </c>
      <c r="F16" s="8">
        <f>ROUND('NCE Grid March 2021'!F16*1.0175,2)</f>
        <v>16483.009999999998</v>
      </c>
      <c r="H16" s="5">
        <f>B16/'NCE Grid March 2021'!B16-1</f>
        <v>1.7500079288831349E-2</v>
      </c>
      <c r="I16" s="5">
        <f>C16/'NCE Grid March 2021'!C16-1</f>
        <v>4.2499984585708139E-2</v>
      </c>
      <c r="J16" s="5">
        <f>D16/'NCE Grid March 2021'!D16-1</f>
        <v>1.7499966937325473E-2</v>
      </c>
      <c r="K16" s="5">
        <f>E16/'NCE Grid March 2021'!E16-1</f>
        <v>1.7499981544202514E-2</v>
      </c>
      <c r="L16" s="5">
        <f>F16/'NCE Grid March 2021'!F16-1</f>
        <v>1.7499901231641246E-2</v>
      </c>
      <c r="N16" s="5">
        <f t="shared" si="1"/>
        <v>3.603944047763763E-2</v>
      </c>
      <c r="O16" s="5">
        <f t="shared" si="0"/>
        <v>3.6202988811947501E-2</v>
      </c>
      <c r="P16" s="5">
        <f t="shared" si="0"/>
        <v>3.5964987340661558E-2</v>
      </c>
      <c r="Q16" s="5">
        <f t="shared" si="0"/>
        <v>3.5268002743576332E-2</v>
      </c>
      <c r="R16" s="5">
        <f t="shared" si="0"/>
        <v>3.4329970073914584E-2</v>
      </c>
    </row>
    <row r="17" spans="1:18" x14ac:dyDescent="0.25">
      <c r="A17" s="2">
        <v>5.5</v>
      </c>
      <c r="B17" s="8">
        <f>ROUND('NCE Grid March 2021'!B17*1.0175,2)</f>
        <v>52574.95</v>
      </c>
      <c r="C17" s="15">
        <f>ROUND('NCE Grid March 2021'!C17*(1.0175+0.025),2)</f>
        <v>70566.8</v>
      </c>
      <c r="D17" s="8">
        <f>ROUND('NCE Grid March 2021'!D17*1.0175,2)</f>
        <v>48552.36</v>
      </c>
      <c r="E17" s="8">
        <f>ROUND('NCE Grid March 2021'!E17*1.0175,2)</f>
        <v>26646.13</v>
      </c>
      <c r="F17" s="8">
        <f>ROUND('NCE Grid March 2021'!F17*1.0175,2)</f>
        <v>16764.48</v>
      </c>
      <c r="H17" s="5">
        <f>B17/'NCE Grid March 2021'!B17-1</f>
        <v>1.7500049834809683E-2</v>
      </c>
      <c r="I17" s="5">
        <f>C17/'NCE Grid March 2021'!C17-1</f>
        <v>4.2499938691073824E-2</v>
      </c>
      <c r="J17" s="5">
        <f>D17/'NCE Grid March 2021'!D17-1</f>
        <v>1.7499938701490247E-2</v>
      </c>
      <c r="K17" s="5">
        <f>E17/'NCE Grid March 2021'!E17-1</f>
        <v>1.750010691985282E-2</v>
      </c>
      <c r="L17" s="5">
        <f>F17/'NCE Grid March 2021'!F17-1</f>
        <v>1.7499840678799172E-2</v>
      </c>
      <c r="N17" s="5">
        <f t="shared" si="1"/>
        <v>3.6056985060467728E-2</v>
      </c>
      <c r="O17" s="5">
        <f t="shared" si="0"/>
        <v>3.6210115408234156E-2</v>
      </c>
      <c r="P17" s="5">
        <f t="shared" si="0"/>
        <v>3.5989441316237825E-2</v>
      </c>
      <c r="Q17" s="5">
        <f t="shared" si="0"/>
        <v>3.5324657360731537E-2</v>
      </c>
      <c r="R17" s="5">
        <f t="shared" si="0"/>
        <v>3.4384717903154005E-2</v>
      </c>
    </row>
    <row r="18" spans="1:18" x14ac:dyDescent="0.25">
      <c r="A18" s="2">
        <v>6</v>
      </c>
      <c r="B18" s="8">
        <f>ROUND('NCE Grid March 2021'!B18*1.0175,2)</f>
        <v>53512.46</v>
      </c>
      <c r="C18" s="15">
        <f>ROUND('NCE Grid March 2021'!C18*(1.0175+0.025),2)</f>
        <v>71830.289999999994</v>
      </c>
      <c r="D18" s="8">
        <f>ROUND('NCE Grid March 2021'!D18*1.0175,2)</f>
        <v>49414.98</v>
      </c>
      <c r="E18" s="8">
        <f>ROUND('NCE Grid March 2021'!E18*1.0175,2)</f>
        <v>27111.51</v>
      </c>
      <c r="F18" s="8">
        <f>ROUND('NCE Grid March 2021'!F18*1.0175,2)</f>
        <v>17049.39</v>
      </c>
      <c r="H18" s="5">
        <f>B18/'NCE Grid March 2021'!B18-1</f>
        <v>1.7499966725040395E-2</v>
      </c>
      <c r="I18" s="5">
        <f>C18/'NCE Grid March 2021'!C18-1</f>
        <v>4.2499952105861549E-2</v>
      </c>
      <c r="J18" s="5">
        <f>D18/'NCE Grid March 2021'!D18-1</f>
        <v>1.7500019046603477E-2</v>
      </c>
      <c r="K18" s="5">
        <f>E18/'NCE Grid March 2021'!E18-1</f>
        <v>1.749994933425203E-2</v>
      </c>
      <c r="L18" s="5">
        <f>F18/'NCE Grid March 2021'!F18-1</f>
        <v>1.7499832897274858E-2</v>
      </c>
      <c r="N18" s="5">
        <f t="shared" si="1"/>
        <v>3.6016319943374953E-2</v>
      </c>
      <c r="O18" s="5">
        <f t="shared" si="0"/>
        <v>3.6170618514763664E-2</v>
      </c>
      <c r="P18" s="5">
        <f t="shared" si="0"/>
        <v>3.5930221271766039E-2</v>
      </c>
      <c r="Q18" s="5">
        <f t="shared" si="0"/>
        <v>3.5281624068212558E-2</v>
      </c>
      <c r="R18" s="5">
        <f t="shared" si="0"/>
        <v>3.4361442479255988E-2</v>
      </c>
    </row>
    <row r="19" spans="1:18" x14ac:dyDescent="0.25">
      <c r="A19" s="2">
        <v>6.5</v>
      </c>
      <c r="B19" s="8">
        <f>ROUND('NCE Grid March 2021'!B19*1.0175,2)</f>
        <v>54467.03</v>
      </c>
      <c r="C19" s="15">
        <f>ROUND('NCE Grid March 2021'!C19*(1.0175+0.025),2)</f>
        <v>73115.78</v>
      </c>
      <c r="D19" s="8">
        <f>ROUND('NCE Grid March 2021'!D19*1.0175,2)</f>
        <v>50295.78</v>
      </c>
      <c r="E19" s="8">
        <f>ROUND('NCE Grid March 2021'!E19*1.0175,2)</f>
        <v>27585.93</v>
      </c>
      <c r="F19" s="8">
        <f>ROUND('NCE Grid March 2021'!F19*1.0175,2)</f>
        <v>17339.97</v>
      </c>
      <c r="H19" s="5">
        <f>B19/'NCE Grid March 2021'!B19-1</f>
        <v>1.7500011675641414E-2</v>
      </c>
      <c r="I19" s="5">
        <f>C19/'NCE Grid March 2021'!C19-1</f>
        <v>4.2500011406566562E-2</v>
      </c>
      <c r="J19" s="5">
        <f>D19/'NCE Grid March 2021'!D19-1</f>
        <v>1.7500041472168881E-2</v>
      </c>
      <c r="K19" s="5">
        <f>E19/'NCE Grid March 2021'!E19-1</f>
        <v>1.7499966803730338E-2</v>
      </c>
      <c r="L19" s="5">
        <f>F19/'NCE Grid March 2021'!F19-1</f>
        <v>1.7499973594245599E-2</v>
      </c>
      <c r="N19" s="5">
        <f t="shared" si="1"/>
        <v>3.5988241548494226E-2</v>
      </c>
      <c r="O19" s="5">
        <f t="shared" si="0"/>
        <v>3.6121518901239602E-2</v>
      </c>
      <c r="P19" s="5">
        <f t="shared" si="0"/>
        <v>3.5908038249840013E-2</v>
      </c>
      <c r="Q19" s="5">
        <f t="shared" si="0"/>
        <v>3.526966204848514E-2</v>
      </c>
      <c r="R19" s="5">
        <f t="shared" si="0"/>
        <v>3.432793620798269E-2</v>
      </c>
    </row>
    <row r="20" spans="1:18" x14ac:dyDescent="0.25">
      <c r="A20" s="6">
        <v>7</v>
      </c>
      <c r="B20" s="10">
        <f>ROUND('NCE Grid March 2021'!B20*1.02,2)</f>
        <v>55988.22</v>
      </c>
      <c r="C20" s="16">
        <f>ROUND('NCE Grid March 2021'!C20*(1.02+0.025),2)</f>
        <v>75154.64</v>
      </c>
      <c r="D20" s="10">
        <f>ROUND('NCE Grid March 2021'!D20*1.02,2)</f>
        <v>51698.79</v>
      </c>
      <c r="E20" s="10">
        <f>ROUND('NCE Grid March 2021'!E20*1.02,2)</f>
        <v>28346.6</v>
      </c>
      <c r="F20" s="11">
        <f>ROUND('NCE Grid March 2021'!F20*1.02,2)</f>
        <v>17811.04</v>
      </c>
      <c r="H20" s="14">
        <f>B20/'NCE Grid March 2021'!B20-1</f>
        <v>2.0000032792613531E-2</v>
      </c>
      <c r="I20" s="14">
        <f>C20/'NCE Grid March 2021'!C20-1</f>
        <v>4.4999938819482832E-2</v>
      </c>
      <c r="J20" s="14">
        <f>D20/'NCE Grid March 2021'!D20-1</f>
        <v>1.9999964486597577E-2</v>
      </c>
      <c r="K20" s="14">
        <f>E20/'NCE Grid March 2021'!E20-1</f>
        <v>2.000015832589086E-2</v>
      </c>
      <c r="L20" s="14">
        <f>F20/'NCE Grid March 2021'!F20-1</f>
        <v>2.000022907145893E-2</v>
      </c>
      <c r="N20" s="14">
        <f t="shared" si="1"/>
        <v>4.6265112835403244E-2</v>
      </c>
      <c r="O20" s="14">
        <f t="shared" si="0"/>
        <v>4.6280615044154816E-2</v>
      </c>
      <c r="P20" s="14">
        <f t="shared" si="0"/>
        <v>4.6216956882305649E-2</v>
      </c>
      <c r="Q20" s="14">
        <f t="shared" si="0"/>
        <v>4.5555928091058018E-2</v>
      </c>
      <c r="R20" s="14">
        <f t="shared" si="0"/>
        <v>4.467315252921078E-2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FY22&amp;R&amp;D</oddHeader>
    <oddFooter>&amp;Rp.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E12" sqref="E12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38</v>
      </c>
    </row>
    <row r="2" spans="1:19" ht="18.75" x14ac:dyDescent="0.3">
      <c r="A2" s="1" t="s">
        <v>14</v>
      </c>
      <c r="G2" s="8"/>
      <c r="H2" s="8"/>
    </row>
    <row r="3" spans="1:19" ht="18.75" x14ac:dyDescent="0.3">
      <c r="A3" s="1"/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Sept 2021'!B8*1.0075,2)</f>
        <v>45175.95</v>
      </c>
      <c r="C8" s="8">
        <f>ROUND('NCE Grid Sept 2021'!C8*1.0075,2)</f>
        <v>60592.480000000003</v>
      </c>
      <c r="D8" s="8">
        <f>ROUND('NCE Grid Sept 2021'!D8*1.0075,2)</f>
        <v>41731.56</v>
      </c>
      <c r="E8" s="8">
        <f>ROUND('NCE Grid Sept 2021'!E8*1.0075,2)</f>
        <v>22977.35</v>
      </c>
      <c r="F8" s="8">
        <f>ROUND('NCE Grid Sept 2021'!F8*1.0075,2)</f>
        <v>14517.37</v>
      </c>
      <c r="H8" s="5">
        <f>B8/'NCE Grid Sept 2021'!B8-1</f>
        <v>7.500058541937582E-3</v>
      </c>
      <c r="I8" s="5">
        <f>C8/'NCE Grid Sept 2021'!C8-1</f>
        <v>7.499989192140788E-3</v>
      </c>
      <c r="J8" s="5">
        <f>D8/'NCE Grid Sept 2021'!D8-1</f>
        <v>7.5000784628049821E-3</v>
      </c>
      <c r="K8" s="5">
        <f>E8/'NCE Grid Sept 2021'!E8-1</f>
        <v>7.500120580716807E-3</v>
      </c>
      <c r="L8" s="5">
        <f>F8/'NCE Grid Sept 2021'!F8-1</f>
        <v>7.5000173499060185E-3</v>
      </c>
    </row>
    <row r="9" spans="1:19" x14ac:dyDescent="0.25">
      <c r="A9" s="2">
        <v>1.5</v>
      </c>
      <c r="B9" s="8">
        <f>ROUND('NCE Grid Sept 2021'!B9*1.0075,2)</f>
        <v>45979.86</v>
      </c>
      <c r="C9" s="8">
        <f>ROUND('NCE Grid Sept 2021'!C9*1.0075,2)</f>
        <v>61676.05</v>
      </c>
      <c r="D9" s="8">
        <f>ROUND('NCE Grid Sept 2021'!D9*1.0075,2)</f>
        <v>42473.73</v>
      </c>
      <c r="E9" s="8">
        <f>ROUND('NCE Grid Sept 2021'!E9*1.0075,2)</f>
        <v>23376.46</v>
      </c>
      <c r="F9" s="8">
        <f>ROUND('NCE Grid Sept 2021'!F9*1.0075,2)</f>
        <v>14762.1</v>
      </c>
      <c r="H9" s="5">
        <f>B9/'NCE Grid Sept 2021'!B9-1</f>
        <v>7.4999594632318978E-3</v>
      </c>
      <c r="I9" s="5">
        <f>C9/'NCE Grid Sept 2021'!C9-1</f>
        <v>7.5000506395945798E-3</v>
      </c>
      <c r="J9" s="5">
        <f>D9/'NCE Grid Sept 2021'!D9-1</f>
        <v>7.4999614541166881E-3</v>
      </c>
      <c r="K9" s="5">
        <f>E9/'NCE Grid Sept 2021'!E9-1</f>
        <v>7.500073268156271E-3</v>
      </c>
      <c r="L9" s="5">
        <f>F9/'NCE Grid Sept 2021'!F9-1</f>
        <v>7.4998925076832368E-3</v>
      </c>
    </row>
    <row r="10" spans="1:19" x14ac:dyDescent="0.25">
      <c r="A10" s="2">
        <v>2</v>
      </c>
      <c r="B10" s="8">
        <f>ROUND('NCE Grid Sept 2021'!B10*1.0075,2)</f>
        <v>46799.79</v>
      </c>
      <c r="C10" s="8">
        <f>ROUND('NCE Grid Sept 2021'!C10*1.0075,2)</f>
        <v>62780.480000000003</v>
      </c>
      <c r="D10" s="8">
        <f>ROUND('NCE Grid Sept 2021'!D10*1.0075,2)</f>
        <v>43228.47</v>
      </c>
      <c r="E10" s="8">
        <f>ROUND('NCE Grid Sept 2021'!E10*1.0075,2)</f>
        <v>23782.41</v>
      </c>
      <c r="F10" s="8">
        <f>ROUND('NCE Grid Sept 2021'!F10*1.0075,2)</f>
        <v>15011.39</v>
      </c>
      <c r="H10" s="5">
        <f>B10/'NCE Grid Sept 2021'!B10-1</f>
        <v>7.5000968754439512E-3</v>
      </c>
      <c r="I10" s="5">
        <f>C10/'NCE Grid Sept 2021'!C10-1</f>
        <v>7.5000244731728838E-3</v>
      </c>
      <c r="J10" s="5">
        <f>D10/'NCE Grid Sept 2021'!D10-1</f>
        <v>7.4999994173401419E-3</v>
      </c>
      <c r="K10" s="5">
        <f>E10/'NCE Grid Sept 2021'!E10-1</f>
        <v>7.4999883501085662E-3</v>
      </c>
      <c r="L10" s="5">
        <f>F10/'NCE Grid Sept 2021'!F10-1</f>
        <v>7.5001812124320111E-3</v>
      </c>
      <c r="N10" s="5">
        <f>B10/B8-1</f>
        <v>3.5944789207531969E-2</v>
      </c>
      <c r="O10" s="5">
        <f t="shared" ref="O10:R20" si="0">C10/C8-1</f>
        <v>3.6110091549314438E-2</v>
      </c>
      <c r="P10" s="5">
        <f t="shared" si="0"/>
        <v>3.5869974666655313E-2</v>
      </c>
      <c r="Q10" s="5">
        <f t="shared" si="0"/>
        <v>3.5037112634833889E-2</v>
      </c>
      <c r="R10" s="5">
        <f t="shared" si="0"/>
        <v>3.4029579737927751E-2</v>
      </c>
      <c r="S10" s="5"/>
    </row>
    <row r="11" spans="1:19" x14ac:dyDescent="0.25">
      <c r="A11" s="2">
        <v>2.5</v>
      </c>
      <c r="B11" s="8">
        <f>ROUND('NCE Grid Sept 2021'!B11*1.0075,2)</f>
        <v>47633.440000000002</v>
      </c>
      <c r="C11" s="8">
        <f>ROUND('NCE Grid Sept 2021'!C11*1.0075,2)</f>
        <v>63905.9</v>
      </c>
      <c r="D11" s="8">
        <f>ROUND('NCE Grid Sept 2021'!D11*1.0075,2)</f>
        <v>43998.11</v>
      </c>
      <c r="E11" s="8">
        <f>ROUND('NCE Grid Sept 2021'!E11*1.0075,2)</f>
        <v>24197.53</v>
      </c>
      <c r="F11" s="8">
        <f>ROUND('NCE Grid Sept 2021'!F11*1.0075,2)</f>
        <v>15265.24</v>
      </c>
      <c r="H11" s="5">
        <f>B11/'NCE Grid Sept 2021'!B11-1</f>
        <v>7.4999709172283158E-3</v>
      </c>
      <c r="I11" s="5">
        <f>C11/'NCE Grid Sept 2021'!C11-1</f>
        <v>7.5000587259974605E-3</v>
      </c>
      <c r="J11" s="5">
        <f>D11/'NCE Grid Sept 2021'!D11-1</f>
        <v>7.5000148841621872E-3</v>
      </c>
      <c r="K11" s="5">
        <f>E11/'NCE Grid Sept 2021'!E11-1</f>
        <v>7.4999791817598194E-3</v>
      </c>
      <c r="L11" s="5">
        <f>F11/'NCE Grid Sept 2021'!F11-1</f>
        <v>7.5001979988911227E-3</v>
      </c>
      <c r="N11" s="5">
        <f t="shared" ref="N11:N20" si="1">B11/B9-1</f>
        <v>3.596313690385311E-2</v>
      </c>
      <c r="O11" s="5">
        <f t="shared" si="0"/>
        <v>3.6154228424161383E-2</v>
      </c>
      <c r="P11" s="5">
        <f t="shared" si="0"/>
        <v>3.5889948916659753E-2</v>
      </c>
      <c r="Q11" s="5">
        <f t="shared" si="0"/>
        <v>3.5123795476303954E-2</v>
      </c>
      <c r="R11" s="5">
        <f t="shared" si="0"/>
        <v>3.4083226641195896E-2</v>
      </c>
    </row>
    <row r="12" spans="1:19" x14ac:dyDescent="0.25">
      <c r="A12" s="2">
        <v>3</v>
      </c>
      <c r="B12" s="8">
        <f>ROUND('NCE Grid Sept 2021'!B12*1.0075,2)</f>
        <v>48484.22</v>
      </c>
      <c r="C12" s="8">
        <f>ROUND('NCE Grid Sept 2021'!C12*1.0075,2)</f>
        <v>65050.95</v>
      </c>
      <c r="D12" s="8">
        <f>ROUND('NCE Grid Sept 2021'!D12*1.0075,2)</f>
        <v>44780.28</v>
      </c>
      <c r="E12" s="8">
        <f>ROUND('NCE Grid Sept 2021'!E12*1.0075,2)</f>
        <v>24619.51</v>
      </c>
      <c r="F12" s="8">
        <f>ROUND('NCE Grid Sept 2021'!F12*1.0075,2)</f>
        <v>15523.69</v>
      </c>
      <c r="H12" s="5">
        <f>B12/'NCE Grid Sept 2021'!B12-1</f>
        <v>7.499901295214606E-3</v>
      </c>
      <c r="I12" s="5">
        <f>C12/'NCE Grid Sept 2021'!C12-1</f>
        <v>7.4999961280350913E-3</v>
      </c>
      <c r="J12" s="5">
        <f>D12/'NCE Grid Sept 2021'!D12-1</f>
        <v>7.4999555649850613E-3</v>
      </c>
      <c r="K12" s="5">
        <f>E12/'NCE Grid Sept 2021'!E12-1</f>
        <v>7.4999263389128323E-3</v>
      </c>
      <c r="L12" s="5">
        <f>F12/'NCE Grid Sept 2021'!F12-1</f>
        <v>7.4999367217176705E-3</v>
      </c>
      <c r="N12" s="5">
        <f t="shared" si="1"/>
        <v>3.5992255520804761E-2</v>
      </c>
      <c r="O12" s="5">
        <f t="shared" si="0"/>
        <v>3.6165222056282254E-2</v>
      </c>
      <c r="P12" s="5">
        <f t="shared" si="0"/>
        <v>3.5897870084229178E-2</v>
      </c>
      <c r="Q12" s="5">
        <f t="shared" si="0"/>
        <v>3.5198283100829508E-2</v>
      </c>
      <c r="R12" s="5">
        <f t="shared" si="0"/>
        <v>3.4127419246319013E-2</v>
      </c>
    </row>
    <row r="13" spans="1:19" x14ac:dyDescent="0.25">
      <c r="A13" s="2">
        <v>3.5</v>
      </c>
      <c r="B13" s="8">
        <f>ROUND('NCE Grid Sept 2021'!B13*1.0075,2)</f>
        <v>49347.63</v>
      </c>
      <c r="C13" s="8">
        <f>ROUND('NCE Grid Sept 2021'!C13*1.0075,2)</f>
        <v>66216.94</v>
      </c>
      <c r="D13" s="8">
        <f>ROUND('NCE Grid Sept 2021'!D13*1.0075,2)</f>
        <v>45577.35</v>
      </c>
      <c r="E13" s="8">
        <f>ROUND('NCE Grid Sept 2021'!E13*1.0075,2)</f>
        <v>25048.31</v>
      </c>
      <c r="F13" s="8">
        <f>ROUND('NCE Grid Sept 2021'!F13*1.0075,2)</f>
        <v>15787.86</v>
      </c>
      <c r="H13" s="5">
        <f>B13/'NCE Grid Sept 2021'!B13-1</f>
        <v>7.4999571256022524E-3</v>
      </c>
      <c r="I13" s="5">
        <f>C13/'NCE Grid Sept 2021'!C13-1</f>
        <v>7.4999988588646538E-3</v>
      </c>
      <c r="J13" s="5">
        <f>D13/'NCE Grid Sept 2021'!D13-1</f>
        <v>7.5001005790258368E-3</v>
      </c>
      <c r="K13" s="5">
        <f>E13/'NCE Grid Sept 2021'!E13-1</f>
        <v>7.4998441387106318E-3</v>
      </c>
      <c r="L13" s="5">
        <f>F13/'NCE Grid Sept 2021'!F13-1</f>
        <v>7.5001611325351547E-3</v>
      </c>
      <c r="N13" s="5">
        <f t="shared" si="1"/>
        <v>3.598711325488968E-2</v>
      </c>
      <c r="O13" s="5">
        <f t="shared" si="0"/>
        <v>3.6163171162600038E-2</v>
      </c>
      <c r="P13" s="5">
        <f t="shared" si="0"/>
        <v>3.5893359964780158E-2</v>
      </c>
      <c r="Q13" s="5">
        <f t="shared" si="0"/>
        <v>3.5159786969992446E-2</v>
      </c>
      <c r="R13" s="5">
        <f t="shared" si="0"/>
        <v>3.4235950433796125E-2</v>
      </c>
    </row>
    <row r="14" spans="1:19" x14ac:dyDescent="0.25">
      <c r="A14" s="2">
        <v>4</v>
      </c>
      <c r="B14" s="8">
        <f>ROUND('NCE Grid Sept 2021'!B14*1.0075,2)</f>
        <v>50229.3</v>
      </c>
      <c r="C14" s="8">
        <f>ROUND('NCE Grid Sept 2021'!C14*1.0075,2)</f>
        <v>67402.59</v>
      </c>
      <c r="D14" s="8">
        <f>ROUND('NCE Grid Sept 2021'!D14*1.0075,2)</f>
        <v>46390.400000000001</v>
      </c>
      <c r="E14" s="8">
        <f>ROUND('NCE Grid Sept 2021'!E14*1.0075,2)</f>
        <v>25485.17</v>
      </c>
      <c r="F14" s="8">
        <f>ROUND('NCE Grid Sept 2021'!F14*1.0075,2)</f>
        <v>16055.45</v>
      </c>
      <c r="H14" s="5">
        <f>B14/'NCE Grid Sept 2021'!B14-1</f>
        <v>7.5000932697735223E-3</v>
      </c>
      <c r="I14" s="5">
        <f>C14/'NCE Grid Sept 2021'!C14-1</f>
        <v>7.5000564268035141E-3</v>
      </c>
      <c r="J14" s="5">
        <f>D14/'NCE Grid Sept 2021'!D14-1</f>
        <v>7.5000445216055756E-3</v>
      </c>
      <c r="K14" s="5">
        <f>E14/'NCE Grid Sept 2021'!E14-1</f>
        <v>7.5001630728055435E-3</v>
      </c>
      <c r="L14" s="5">
        <f>F14/'NCE Grid Sept 2021'!F14-1</f>
        <v>7.5000329444219194E-3</v>
      </c>
      <c r="N14" s="5">
        <f t="shared" si="1"/>
        <v>3.5992741555912477E-2</v>
      </c>
      <c r="O14" s="5">
        <f t="shared" si="0"/>
        <v>3.6150740304330631E-2</v>
      </c>
      <c r="P14" s="5">
        <f t="shared" si="0"/>
        <v>3.5956005634623089E-2</v>
      </c>
      <c r="Q14" s="5">
        <f t="shared" si="0"/>
        <v>3.5161544644877196E-2</v>
      </c>
      <c r="R14" s="5">
        <f t="shared" si="0"/>
        <v>3.4254742268107652E-2</v>
      </c>
    </row>
    <row r="15" spans="1:19" x14ac:dyDescent="0.25">
      <c r="A15" s="2">
        <v>4.5</v>
      </c>
      <c r="B15" s="8">
        <f>ROUND('NCE Grid Sept 2021'!B15*1.0075,2)</f>
        <v>51125.82</v>
      </c>
      <c r="C15" s="8">
        <f>ROUND('NCE Grid Sept 2021'!C15*1.0075,2)</f>
        <v>68611.62</v>
      </c>
      <c r="D15" s="8">
        <f>ROUND('NCE Grid Sept 2021'!D15*1.0075,2)</f>
        <v>47217.18</v>
      </c>
      <c r="E15" s="8">
        <f>ROUND('NCE Grid Sept 2021'!E15*1.0075,2)</f>
        <v>25930.01</v>
      </c>
      <c r="F15" s="8">
        <f>ROUND('NCE Grid Sept 2021'!F15*1.0075,2)</f>
        <v>16328.75</v>
      </c>
      <c r="H15" s="5">
        <f>B15/'NCE Grid Sept 2021'!B15-1</f>
        <v>7.5000152723714297E-3</v>
      </c>
      <c r="I15" s="5">
        <f>C15/'NCE Grid Sept 2021'!C15-1</f>
        <v>7.5000521285633059E-3</v>
      </c>
      <c r="J15" s="5">
        <f>D15/'NCE Grid Sept 2021'!D15-1</f>
        <v>7.4999429219968494E-3</v>
      </c>
      <c r="K15" s="5">
        <f>E15/'NCE Grid Sept 2021'!E15-1</f>
        <v>7.5001029646835082E-3</v>
      </c>
      <c r="L15" s="5">
        <f>F15/'NCE Grid Sept 2021'!F15-1</f>
        <v>7.4997531961102926E-3</v>
      </c>
      <c r="N15" s="5">
        <f t="shared" si="1"/>
        <v>3.6033949350759098E-2</v>
      </c>
      <c r="O15" s="5">
        <f t="shared" si="0"/>
        <v>3.6164159805632812E-2</v>
      </c>
      <c r="P15" s="5">
        <f t="shared" si="0"/>
        <v>3.5979055386063497E-2</v>
      </c>
      <c r="Q15" s="5">
        <f t="shared" si="0"/>
        <v>3.5199979559499051E-2</v>
      </c>
      <c r="R15" s="5">
        <f t="shared" si="0"/>
        <v>3.4259868025178886E-2</v>
      </c>
    </row>
    <row r="16" spans="1:19" x14ac:dyDescent="0.25">
      <c r="A16" s="2">
        <v>5</v>
      </c>
      <c r="B16" s="8">
        <f>ROUND('NCE Grid Sept 2021'!B16*1.0075,2)</f>
        <v>52039.53</v>
      </c>
      <c r="C16" s="8">
        <f>ROUND('NCE Grid Sept 2021'!C16*1.0075,2)</f>
        <v>69842.759999999995</v>
      </c>
      <c r="D16" s="8">
        <f>ROUND('NCE Grid Sept 2021'!D16*1.0075,2)</f>
        <v>48058.83</v>
      </c>
      <c r="E16" s="8">
        <f>ROUND('NCE Grid Sept 2021'!E16*1.0075,2)</f>
        <v>26383.98</v>
      </c>
      <c r="F16" s="8">
        <f>ROUND('NCE Grid Sept 2021'!F16*1.0075,2)</f>
        <v>16606.63</v>
      </c>
      <c r="H16" s="5">
        <f>B16/'NCE Grid Sept 2021'!B16-1</f>
        <v>7.4999796717039047E-3</v>
      </c>
      <c r="I16" s="5">
        <f>C16/'NCE Grid Sept 2021'!C16-1</f>
        <v>7.499981247161891E-3</v>
      </c>
      <c r="J16" s="5">
        <f>D16/'NCE Grid Sept 2021'!D16-1</f>
        <v>7.5000414036834329E-3</v>
      </c>
      <c r="K16" s="5">
        <f>E16/'NCE Grid Sept 2021'!E16-1</f>
        <v>7.5001231500289034E-3</v>
      </c>
      <c r="L16" s="5">
        <f>F16/'NCE Grid Sept 2021'!F16-1</f>
        <v>7.4998437785334104E-3</v>
      </c>
      <c r="N16" s="5">
        <f t="shared" si="1"/>
        <v>3.6039323661687384E-2</v>
      </c>
      <c r="O16" s="5">
        <f t="shared" si="0"/>
        <v>3.620291149049315E-2</v>
      </c>
      <c r="P16" s="5">
        <f t="shared" si="0"/>
        <v>3.5964984134648548E-2</v>
      </c>
      <c r="Q16" s="5">
        <f t="shared" si="0"/>
        <v>3.5267961720482965E-2</v>
      </c>
      <c r="R16" s="5">
        <f t="shared" si="0"/>
        <v>3.4329775870498791E-2</v>
      </c>
    </row>
    <row r="17" spans="1:18" x14ac:dyDescent="0.25">
      <c r="A17" s="2">
        <v>5.5</v>
      </c>
      <c r="B17" s="8">
        <f>ROUND('NCE Grid Sept 2021'!B17*1.0075,2)</f>
        <v>52969.26</v>
      </c>
      <c r="C17" s="8">
        <f>ROUND('NCE Grid Sept 2021'!C17*1.0075,2)</f>
        <v>71096.05</v>
      </c>
      <c r="D17" s="8">
        <f>ROUND('NCE Grid Sept 2021'!D17*1.0075,2)</f>
        <v>48916.5</v>
      </c>
      <c r="E17" s="8">
        <f>ROUND('NCE Grid Sept 2021'!E17*1.0075,2)</f>
        <v>26845.98</v>
      </c>
      <c r="F17" s="8">
        <f>ROUND('NCE Grid Sept 2021'!F17*1.0075,2)</f>
        <v>16890.21</v>
      </c>
      <c r="H17" s="5">
        <f>B17/'NCE Grid Sept 2021'!B17-1</f>
        <v>7.4999595815117281E-3</v>
      </c>
      <c r="I17" s="5">
        <f>C17/'NCE Grid Sept 2021'!C17-1</f>
        <v>7.4999858290301091E-3</v>
      </c>
      <c r="J17" s="5">
        <f>D17/'NCE Grid Sept 2021'!D17-1</f>
        <v>7.4999443899328444E-3</v>
      </c>
      <c r="K17" s="5">
        <f>E17/'NCE Grid Sept 2021'!E17-1</f>
        <v>7.500151053830173E-3</v>
      </c>
      <c r="L17" s="5">
        <f>F17/'NCE Grid Sept 2021'!F17-1</f>
        <v>7.4997852602645132E-3</v>
      </c>
      <c r="N17" s="5">
        <f t="shared" si="1"/>
        <v>3.6056927791084936E-2</v>
      </c>
      <c r="O17" s="5">
        <f t="shared" si="0"/>
        <v>3.6210047219406905E-2</v>
      </c>
      <c r="P17" s="5">
        <f t="shared" si="0"/>
        <v>3.5989442825683282E-2</v>
      </c>
      <c r="Q17" s="5">
        <f t="shared" si="0"/>
        <v>3.53247067779765E-2</v>
      </c>
      <c r="R17" s="5">
        <f t="shared" si="0"/>
        <v>3.4384750822934906E-2</v>
      </c>
    </row>
    <row r="18" spans="1:18" x14ac:dyDescent="0.25">
      <c r="A18" s="2">
        <v>6</v>
      </c>
      <c r="B18" s="8">
        <f>ROUND('NCE Grid Sept 2021'!B18*1.0075,2)</f>
        <v>53913.8</v>
      </c>
      <c r="C18" s="8">
        <f>ROUND('NCE Grid Sept 2021'!C18*1.0075,2)</f>
        <v>72369.02</v>
      </c>
      <c r="D18" s="8">
        <f>ROUND('NCE Grid Sept 2021'!D18*1.0075,2)</f>
        <v>49785.59</v>
      </c>
      <c r="E18" s="8">
        <f>ROUND('NCE Grid Sept 2021'!E18*1.0075,2)</f>
        <v>27314.85</v>
      </c>
      <c r="F18" s="8">
        <f>ROUND('NCE Grid Sept 2021'!F18*1.0075,2)</f>
        <v>17177.259999999998</v>
      </c>
      <c r="H18" s="5">
        <f>B18/'NCE Grid Sept 2021'!B18-1</f>
        <v>7.4999355290339409E-3</v>
      </c>
      <c r="I18" s="5">
        <f>C18/'NCE Grid Sept 2021'!C18-1</f>
        <v>7.5000393288124911E-3</v>
      </c>
      <c r="J18" s="5">
        <f>D18/'NCE Grid Sept 2021'!D18-1</f>
        <v>7.4999524435706011E-3</v>
      </c>
      <c r="K18" s="5">
        <f>E18/'NCE Grid Sept 2021'!E18-1</f>
        <v>7.5001355512842593E-3</v>
      </c>
      <c r="L18" s="5">
        <f>F18/'NCE Grid Sept 2021'!F18-1</f>
        <v>7.4999750724218384E-3</v>
      </c>
      <c r="N18" s="5">
        <f t="shared" si="1"/>
        <v>3.6016274551288197E-2</v>
      </c>
      <c r="O18" s="5">
        <f t="shared" si="0"/>
        <v>3.6170678249256127E-2</v>
      </c>
      <c r="P18" s="5">
        <f t="shared" si="0"/>
        <v>3.5930129801328814E-2</v>
      </c>
      <c r="Q18" s="5">
        <f t="shared" si="0"/>
        <v>3.5281636811428818E-2</v>
      </c>
      <c r="R18" s="5">
        <f t="shared" si="0"/>
        <v>3.4361577273654964E-2</v>
      </c>
    </row>
    <row r="19" spans="1:18" x14ac:dyDescent="0.25">
      <c r="A19" s="2">
        <v>6.5</v>
      </c>
      <c r="B19" s="8">
        <f>ROUND('NCE Grid Sept 2021'!B19*1.0075,2)</f>
        <v>54875.53</v>
      </c>
      <c r="C19" s="8">
        <f>ROUND('NCE Grid Sept 2021'!C19*1.0075,2)</f>
        <v>73664.149999999994</v>
      </c>
      <c r="D19" s="8">
        <f>ROUND('NCE Grid Sept 2021'!D19*1.0075,2)</f>
        <v>50673</v>
      </c>
      <c r="E19" s="8">
        <f>ROUND('NCE Grid Sept 2021'!E19*1.0075,2)</f>
        <v>27792.82</v>
      </c>
      <c r="F19" s="8">
        <f>ROUND('NCE Grid Sept 2021'!F19*1.0075,2)</f>
        <v>17470.02</v>
      </c>
      <c r="H19" s="5">
        <f>B19/'NCE Grid Sept 2021'!B19-1</f>
        <v>7.49994996973391E-3</v>
      </c>
      <c r="I19" s="5">
        <f>C19/'NCE Grid Sept 2021'!C19-1</f>
        <v>7.5000225669479281E-3</v>
      </c>
      <c r="J19" s="5">
        <f>D19/'NCE Grid Sept 2021'!D19-1</f>
        <v>7.5000328059331434E-3</v>
      </c>
      <c r="K19" s="5">
        <f>E19/'NCE Grid Sept 2021'!E19-1</f>
        <v>7.4998377796215987E-3</v>
      </c>
      <c r="L19" s="5">
        <f>F19/'NCE Grid Sept 2021'!F19-1</f>
        <v>7.5000129758009404E-3</v>
      </c>
      <c r="N19" s="5">
        <f t="shared" si="1"/>
        <v>3.5988231664931591E-2</v>
      </c>
      <c r="O19" s="5">
        <f t="shared" si="0"/>
        <v>3.6121556682825462E-2</v>
      </c>
      <c r="P19" s="5">
        <f t="shared" si="0"/>
        <v>3.5908129158872759E-2</v>
      </c>
      <c r="Q19" s="5">
        <f t="shared" si="0"/>
        <v>3.5269340139566507E-2</v>
      </c>
      <c r="R19" s="5">
        <f t="shared" si="0"/>
        <v>3.4328169987229318E-2</v>
      </c>
    </row>
    <row r="20" spans="1:18" x14ac:dyDescent="0.25">
      <c r="A20" s="6">
        <v>7</v>
      </c>
      <c r="B20" s="10">
        <f>ROUND('NCE Grid Sept 2021'!B20*1.01,2)</f>
        <v>56548.1</v>
      </c>
      <c r="C20" s="10">
        <f>ROUND('NCE Grid Sept 2021'!C20*1.01,2)</f>
        <v>75906.19</v>
      </c>
      <c r="D20" s="10">
        <f>ROUND('NCE Grid Sept 2021'!D20*1.01,2)</f>
        <v>52215.78</v>
      </c>
      <c r="E20" s="10">
        <f>ROUND('NCE Grid Sept 2021'!E20*1.01,2)</f>
        <v>28630.07</v>
      </c>
      <c r="F20" s="11">
        <f>ROUND('NCE Grid Sept 2021'!F20*1.01,2)</f>
        <v>17989.150000000001</v>
      </c>
      <c r="H20" s="14">
        <f>B20/'NCE Grid Sept 2021'!B20-1</f>
        <v>9.9999607060199391E-3</v>
      </c>
      <c r="I20" s="14">
        <f>C20/'NCE Grid Sept 2021'!C20-1</f>
        <v>1.0000047901234099E-2</v>
      </c>
      <c r="J20" s="14">
        <f>D20/'NCE Grid Sept 2021'!D20-1</f>
        <v>1.0000040619906114E-2</v>
      </c>
      <c r="K20" s="14">
        <f>E20/'NCE Grid Sept 2021'!E20-1</f>
        <v>1.000014111039782E-2</v>
      </c>
      <c r="L20" s="14">
        <f>F20/'NCE Grid Sept 2021'!F20-1</f>
        <v>9.9999775420189785E-3</v>
      </c>
      <c r="N20" s="14">
        <f t="shared" si="1"/>
        <v>4.8861330494233357E-2</v>
      </c>
      <c r="O20" s="14">
        <f t="shared" si="0"/>
        <v>4.8876853659203912E-2</v>
      </c>
      <c r="P20" s="14">
        <f t="shared" si="0"/>
        <v>4.8813120422998013E-2</v>
      </c>
      <c r="Q20" s="14">
        <f t="shared" si="0"/>
        <v>4.8150365094445036E-2</v>
      </c>
      <c r="R20" s="14">
        <f t="shared" si="0"/>
        <v>4.7265396227337941E-2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FY22&amp;R&amp;D</oddHeader>
    <oddFooter>&amp;Rp.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F9" sqref="F9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39</v>
      </c>
    </row>
    <row r="2" spans="1:19" ht="18.75" x14ac:dyDescent="0.3">
      <c r="A2" s="1" t="s">
        <v>19</v>
      </c>
      <c r="G2" s="8"/>
      <c r="H2" s="8"/>
    </row>
    <row r="3" spans="1:19" ht="18.75" x14ac:dyDescent="0.3">
      <c r="A3" s="1" t="s">
        <v>34</v>
      </c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March 2022'!B8*1.0175,2)</f>
        <v>45966.53</v>
      </c>
      <c r="C8" s="15">
        <f>ROUND('NCE Grid March 2022'!C8*(1.0175+0.025),2)</f>
        <v>63167.66</v>
      </c>
      <c r="D8" s="8">
        <f>ROUND('NCE Grid March 2022'!D8*1.0175,2)</f>
        <v>42461.86</v>
      </c>
      <c r="E8" s="8">
        <f>ROUND('NCE Grid March 2022'!E8*1.0175,2)</f>
        <v>23379.45</v>
      </c>
      <c r="F8" s="8">
        <f>ROUND('NCE Grid March 2022'!F8*1.0175,2)</f>
        <v>14771.42</v>
      </c>
      <c r="H8" s="5">
        <f>B8/'NCE Grid March 2022'!B8-1</f>
        <v>1.7500019368712927E-2</v>
      </c>
      <c r="I8" s="5">
        <f>C8/'NCE Grid March 2022'!C8-1</f>
        <v>4.2499993398520841E-2</v>
      </c>
      <c r="J8" s="5">
        <f>D8/'NCE Grid March 2022'!D8-1</f>
        <v>1.749994488583706E-2</v>
      </c>
      <c r="K8" s="5">
        <f>E8/'NCE Grid March 2022'!E8-1</f>
        <v>1.7499842235941143E-2</v>
      </c>
      <c r="L8" s="5">
        <f>F8/'NCE Grid March 2022'!F8-1</f>
        <v>1.7499726190074227E-2</v>
      </c>
    </row>
    <row r="9" spans="1:19" x14ac:dyDescent="0.25">
      <c r="A9" s="2">
        <v>1.5</v>
      </c>
      <c r="B9" s="8">
        <f>ROUND('NCE Grid March 2022'!B9*1.0175,2)</f>
        <v>46784.51</v>
      </c>
      <c r="C9" s="15">
        <f>ROUND('NCE Grid March 2022'!C9*(1.0175+0.025),2)</f>
        <v>64297.279999999999</v>
      </c>
      <c r="D9" s="8">
        <f>ROUND('NCE Grid March 2022'!D9*1.0175,2)</f>
        <v>43217.02</v>
      </c>
      <c r="E9" s="8">
        <f>ROUND('NCE Grid March 2022'!E9*1.0175,2)</f>
        <v>23785.55</v>
      </c>
      <c r="F9" s="8">
        <f>ROUND('NCE Grid March 2022'!F9*1.0175,2)</f>
        <v>15020.44</v>
      </c>
      <c r="H9" s="5">
        <f>B9/'NCE Grid March 2022'!B9-1</f>
        <v>1.7500053284198902E-2</v>
      </c>
      <c r="I9" s="5">
        <f>C9/'NCE Grid March 2022'!C9-1</f>
        <v>4.2499965545783169E-2</v>
      </c>
      <c r="J9" s="5">
        <f>D9/'NCE Grid March 2022'!D9-1</f>
        <v>1.7499993525409652E-2</v>
      </c>
      <c r="K9" s="5">
        <f>E9/'NCE Grid March 2022'!E9-1</f>
        <v>1.7500083417249623E-2</v>
      </c>
      <c r="L9" s="5">
        <f>F9/'NCE Grid March 2022'!F9-1</f>
        <v>1.7500220158378488E-2</v>
      </c>
    </row>
    <row r="10" spans="1:19" x14ac:dyDescent="0.25">
      <c r="A10" s="2">
        <v>2</v>
      </c>
      <c r="B10" s="8">
        <f>ROUND('NCE Grid March 2022'!B10*1.0175,2)</f>
        <v>47618.79</v>
      </c>
      <c r="C10" s="15">
        <f>ROUND('NCE Grid March 2022'!C10*(1.0175+0.025),2)</f>
        <v>65448.65</v>
      </c>
      <c r="D10" s="8">
        <f>ROUND('NCE Grid March 2022'!D10*1.0175,2)</f>
        <v>43984.97</v>
      </c>
      <c r="E10" s="8">
        <f>ROUND('NCE Grid March 2022'!E10*1.0175,2)</f>
        <v>24198.6</v>
      </c>
      <c r="F10" s="8">
        <f>ROUND('NCE Grid March 2022'!F10*1.0175,2)</f>
        <v>15274.09</v>
      </c>
      <c r="H10" s="5">
        <f>B10/'NCE Grid March 2022'!B10-1</f>
        <v>1.7500078525993334E-2</v>
      </c>
      <c r="I10" s="5">
        <f>C10/'NCE Grid March 2022'!C10-1</f>
        <v>4.2499993628592803E-2</v>
      </c>
      <c r="J10" s="5">
        <f>D10/'NCE Grid March 2022'!D10-1</f>
        <v>1.7500041060902749E-2</v>
      </c>
      <c r="K10" s="5">
        <f>E10/'NCE Grid March 2022'!E10-1</f>
        <v>1.7499908545853815E-2</v>
      </c>
      <c r="L10" s="5">
        <f>F10/'NCE Grid March 2022'!F10-1</f>
        <v>1.7500044965855999E-2</v>
      </c>
      <c r="N10" s="5">
        <f>B10/B8-1</f>
        <v>3.5944849437188342E-2</v>
      </c>
      <c r="O10" s="5">
        <f t="shared" ref="O10:R20" si="0">C10/C8-1</f>
        <v>3.6110091777976194E-2</v>
      </c>
      <c r="P10" s="5">
        <f t="shared" si="0"/>
        <v>3.587007257807362E-2</v>
      </c>
      <c r="Q10" s="5">
        <f t="shared" si="0"/>
        <v>3.5037180087641007E-2</v>
      </c>
      <c r="R10" s="5">
        <f t="shared" si="0"/>
        <v>3.4029903692400554E-2</v>
      </c>
      <c r="S10" s="5"/>
    </row>
    <row r="11" spans="1:19" x14ac:dyDescent="0.25">
      <c r="A11" s="2">
        <v>2.5</v>
      </c>
      <c r="B11" s="8">
        <f>ROUND('NCE Grid March 2022'!B11*1.0175,2)</f>
        <v>48467.03</v>
      </c>
      <c r="C11" s="15">
        <f>ROUND('NCE Grid March 2022'!C11*(1.0175+0.025),2)</f>
        <v>66621.899999999994</v>
      </c>
      <c r="D11" s="8">
        <f>ROUND('NCE Grid March 2022'!D11*1.0175,2)</f>
        <v>44768.08</v>
      </c>
      <c r="E11" s="8">
        <f>ROUND('NCE Grid March 2022'!E11*1.0175,2)</f>
        <v>24620.99</v>
      </c>
      <c r="F11" s="8">
        <f>ROUND('NCE Grid March 2022'!F11*1.0175,2)</f>
        <v>15532.38</v>
      </c>
      <c r="H11" s="5">
        <f>B11/'NCE Grid March 2022'!B11-1</f>
        <v>1.7500100769543447E-2</v>
      </c>
      <c r="I11" s="5">
        <f>C11/'NCE Grid March 2022'!C11-1</f>
        <v>4.2499988263994259E-2</v>
      </c>
      <c r="J11" s="5">
        <f>D11/'NCE Grid March 2022'!D11-1</f>
        <v>1.7500069889365699E-2</v>
      </c>
      <c r="K11" s="5">
        <f>E11/'NCE Grid March 2022'!E11-1</f>
        <v>1.750013327806621E-2</v>
      </c>
      <c r="L11" s="5">
        <f>F11/'NCE Grid March 2022'!F11-1</f>
        <v>1.7499888635881256E-2</v>
      </c>
      <c r="N11" s="5">
        <f t="shared" ref="N11:N20" si="1">B11/B9-1</f>
        <v>3.5963185250844631E-2</v>
      </c>
      <c r="O11" s="5">
        <f t="shared" si="0"/>
        <v>3.615425100408598E-2</v>
      </c>
      <c r="P11" s="5">
        <f t="shared" si="0"/>
        <v>3.5890026660792662E-2</v>
      </c>
      <c r="Q11" s="5">
        <f t="shared" si="0"/>
        <v>3.5123846200739717E-2</v>
      </c>
      <c r="R11" s="5">
        <f t="shared" si="0"/>
        <v>3.4082889715614018E-2</v>
      </c>
    </row>
    <row r="12" spans="1:19" x14ac:dyDescent="0.25">
      <c r="A12" s="2">
        <v>3</v>
      </c>
      <c r="B12" s="8">
        <f>ROUND('NCE Grid March 2022'!B12*1.0175,2)</f>
        <v>49332.69</v>
      </c>
      <c r="C12" s="15">
        <f>ROUND('NCE Grid March 2022'!C12*(1.0175+0.025),2)</f>
        <v>67815.62</v>
      </c>
      <c r="D12" s="8">
        <f>ROUND('NCE Grid March 2022'!D12*1.0175,2)</f>
        <v>45563.93</v>
      </c>
      <c r="E12" s="8">
        <f>ROUND('NCE Grid March 2022'!E12*1.0175,2)</f>
        <v>25050.35</v>
      </c>
      <c r="F12" s="8">
        <f>ROUND('NCE Grid March 2022'!F12*1.0175,2)</f>
        <v>15795.35</v>
      </c>
      <c r="H12" s="5">
        <f>B12/'NCE Grid March 2022'!B12-1</f>
        <v>1.7499920592720652E-2</v>
      </c>
      <c r="I12" s="5">
        <f>C12/'NCE Grid March 2022'!C12-1</f>
        <v>4.2500071098116043E-2</v>
      </c>
      <c r="J12" s="5">
        <f>D12/'NCE Grid March 2022'!D12-1</f>
        <v>1.7499890576834209E-2</v>
      </c>
      <c r="K12" s="5">
        <f>E12/'NCE Grid March 2022'!E12-1</f>
        <v>1.7499942119075573E-2</v>
      </c>
      <c r="L12" s="5">
        <f>F12/'NCE Grid March 2022'!F12-1</f>
        <v>1.7499705289141909E-2</v>
      </c>
      <c r="N12" s="5">
        <f t="shared" si="1"/>
        <v>3.5992094717232526E-2</v>
      </c>
      <c r="O12" s="5">
        <f t="shared" si="0"/>
        <v>3.6165299055060718E-2</v>
      </c>
      <c r="P12" s="5">
        <f t="shared" si="0"/>
        <v>3.5897716879197628E-2</v>
      </c>
      <c r="Q12" s="5">
        <f t="shared" si="0"/>
        <v>3.5198317258023248E-2</v>
      </c>
      <c r="R12" s="5">
        <f t="shared" si="0"/>
        <v>3.4127074018812209E-2</v>
      </c>
    </row>
    <row r="13" spans="1:19" x14ac:dyDescent="0.25">
      <c r="A13" s="2">
        <v>3.5</v>
      </c>
      <c r="B13" s="8">
        <f>ROUND('NCE Grid March 2022'!B13*1.0175,2)</f>
        <v>50211.21</v>
      </c>
      <c r="C13" s="15">
        <f>ROUND('NCE Grid March 2022'!C13*(1.0175+0.025),2)</f>
        <v>69031.16</v>
      </c>
      <c r="D13" s="8">
        <f>ROUND('NCE Grid March 2022'!D13*1.0175,2)</f>
        <v>46374.95</v>
      </c>
      <c r="E13" s="8">
        <f>ROUND('NCE Grid March 2022'!E13*1.0175,2)</f>
        <v>25486.66</v>
      </c>
      <c r="F13" s="8">
        <f>ROUND('NCE Grid March 2022'!F13*1.0175,2)</f>
        <v>16064.15</v>
      </c>
      <c r="H13" s="5">
        <f>B13/'NCE Grid March 2022'!B13-1</f>
        <v>1.7499928567998202E-2</v>
      </c>
      <c r="I13" s="5">
        <f>C13/'NCE Grid March 2022'!C13-1</f>
        <v>4.2500000755093748E-2</v>
      </c>
      <c r="J13" s="5">
        <f>D13/'NCE Grid March 2022'!D13-1</f>
        <v>1.7499920464880026E-2</v>
      </c>
      <c r="K13" s="5">
        <f>E13/'NCE Grid March 2022'!E13-1</f>
        <v>1.7500182647052887E-2</v>
      </c>
      <c r="L13" s="5">
        <f>F13/'NCE Grid March 2022'!F13-1</f>
        <v>1.7500155182526234E-2</v>
      </c>
      <c r="N13" s="5">
        <f t="shared" si="1"/>
        <v>3.5986937924605611E-2</v>
      </c>
      <c r="O13" s="5">
        <f t="shared" si="0"/>
        <v>3.6163183577772706E-2</v>
      </c>
      <c r="P13" s="5">
        <f t="shared" si="0"/>
        <v>3.5893207839156727E-2</v>
      </c>
      <c r="Q13" s="5">
        <f t="shared" si="0"/>
        <v>3.5159837195823496E-2</v>
      </c>
      <c r="R13" s="5">
        <f t="shared" si="0"/>
        <v>3.4236221364658981E-2</v>
      </c>
    </row>
    <row r="14" spans="1:19" x14ac:dyDescent="0.25">
      <c r="A14" s="2">
        <v>4</v>
      </c>
      <c r="B14" s="8">
        <f>ROUND('NCE Grid March 2022'!B14*1.0175,2)</f>
        <v>51108.31</v>
      </c>
      <c r="C14" s="15">
        <f>ROUND('NCE Grid March 2022'!C14*(1.0175+0.025),2)</f>
        <v>70267.199999999997</v>
      </c>
      <c r="D14" s="8">
        <f>ROUND('NCE Grid March 2022'!D14*1.0175,2)</f>
        <v>47202.23</v>
      </c>
      <c r="E14" s="8">
        <f>ROUND('NCE Grid March 2022'!E14*1.0175,2)</f>
        <v>25931.16</v>
      </c>
      <c r="F14" s="8">
        <f>ROUND('NCE Grid March 2022'!F14*1.0175,2)</f>
        <v>16336.42</v>
      </c>
      <c r="H14" s="5">
        <f>B14/'NCE Grid March 2022'!B14-1</f>
        <v>1.7499945251078453E-2</v>
      </c>
      <c r="I14" s="5">
        <f>C14/'NCE Grid March 2022'!C14-1</f>
        <v>4.2499998887283175E-2</v>
      </c>
      <c r="J14" s="5">
        <f>D14/'NCE Grid March 2022'!D14-1</f>
        <v>1.7499956887631951E-2</v>
      </c>
      <c r="K14" s="5">
        <f>E14/'NCE Grid March 2022'!E14-1</f>
        <v>1.7499981361709604E-2</v>
      </c>
      <c r="L14" s="5">
        <f>F14/'NCE Grid March 2022'!F14-1</f>
        <v>1.7499976643444937E-2</v>
      </c>
      <c r="N14" s="5">
        <f t="shared" si="1"/>
        <v>3.5992766662430009E-2</v>
      </c>
      <c r="O14" s="5">
        <f t="shared" si="0"/>
        <v>3.6150668533296626E-2</v>
      </c>
      <c r="P14" s="5">
        <f t="shared" si="0"/>
        <v>3.5956073148211809E-2</v>
      </c>
      <c r="Q14" s="5">
        <f t="shared" si="0"/>
        <v>3.5161584568678794E-2</v>
      </c>
      <c r="R14" s="5">
        <f t="shared" si="0"/>
        <v>3.4255018090767253E-2</v>
      </c>
    </row>
    <row r="15" spans="1:19" x14ac:dyDescent="0.25">
      <c r="A15" s="2">
        <v>4.5</v>
      </c>
      <c r="B15" s="8">
        <f>ROUND('NCE Grid March 2022'!B15*1.0175,2)</f>
        <v>52020.52</v>
      </c>
      <c r="C15" s="15">
        <f>ROUND('NCE Grid March 2022'!C15*(1.0175+0.025),2)</f>
        <v>71527.61</v>
      </c>
      <c r="D15" s="8">
        <f>ROUND('NCE Grid March 2022'!D15*1.0175,2)</f>
        <v>48043.48</v>
      </c>
      <c r="E15" s="8">
        <f>ROUND('NCE Grid March 2022'!E15*1.0175,2)</f>
        <v>26383.79</v>
      </c>
      <c r="F15" s="8">
        <f>ROUND('NCE Grid March 2022'!F15*1.0175,2)</f>
        <v>16614.5</v>
      </c>
      <c r="H15" s="5">
        <f>B15/'NCE Grid March 2022'!B15-1</f>
        <v>1.7499963814761266E-2</v>
      </c>
      <c r="I15" s="5">
        <f>C15/'NCE Grid March 2022'!C15-1</f>
        <v>4.2499943887055913E-2</v>
      </c>
      <c r="J15" s="5">
        <f>D15/'NCE Grid March 2022'!D15-1</f>
        <v>1.7499986233824316E-2</v>
      </c>
      <c r="K15" s="5">
        <f>E15/'NCE Grid March 2022'!E15-1</f>
        <v>1.7500186077830326E-2</v>
      </c>
      <c r="L15" s="5">
        <f>F15/'NCE Grid March 2022'!F15-1</f>
        <v>1.7499808619765744E-2</v>
      </c>
      <c r="N15" s="5">
        <f t="shared" si="1"/>
        <v>3.6033985239551036E-2</v>
      </c>
      <c r="O15" s="5">
        <f t="shared" si="0"/>
        <v>3.6164103283212956E-2</v>
      </c>
      <c r="P15" s="5">
        <f t="shared" si="0"/>
        <v>3.5979122349458104E-2</v>
      </c>
      <c r="Q15" s="5">
        <f t="shared" si="0"/>
        <v>3.5199983049956307E-2</v>
      </c>
      <c r="R15" s="5">
        <f t="shared" si="0"/>
        <v>3.425951575402375E-2</v>
      </c>
    </row>
    <row r="16" spans="1:19" x14ac:dyDescent="0.25">
      <c r="A16" s="2">
        <v>5</v>
      </c>
      <c r="B16" s="8">
        <f>ROUND('NCE Grid March 2022'!B16*1.0175,2)</f>
        <v>52950.22</v>
      </c>
      <c r="C16" s="15">
        <f>ROUND('NCE Grid March 2022'!C16*(1.0175+0.025),2)</f>
        <v>72811.08</v>
      </c>
      <c r="D16" s="8">
        <f>ROUND('NCE Grid March 2022'!D16*1.0175,2)</f>
        <v>48899.86</v>
      </c>
      <c r="E16" s="8">
        <f>ROUND('NCE Grid March 2022'!E16*1.0175,2)</f>
        <v>26845.7</v>
      </c>
      <c r="F16" s="8">
        <f>ROUND('NCE Grid March 2022'!F16*1.0175,2)</f>
        <v>16897.25</v>
      </c>
      <c r="H16" s="5">
        <f>B16/'NCE Grid March 2022'!B16-1</f>
        <v>1.7499965891313751E-2</v>
      </c>
      <c r="I16" s="5">
        <f>C16/'NCE Grid March 2022'!C16-1</f>
        <v>4.2500038658266126E-2</v>
      </c>
      <c r="J16" s="5">
        <f>D16/'NCE Grid March 2022'!D16-1</f>
        <v>1.750000988371947E-2</v>
      </c>
      <c r="K16" s="5">
        <f>E16/'NCE Grid March 2022'!E16-1</f>
        <v>1.7500013265625558E-2</v>
      </c>
      <c r="L16" s="5">
        <f>F16/'NCE Grid March 2022'!F16-1</f>
        <v>1.7500239362230552E-2</v>
      </c>
      <c r="N16" s="5">
        <f t="shared" si="1"/>
        <v>3.6039344677998519E-2</v>
      </c>
      <c r="O16" s="5">
        <f t="shared" si="0"/>
        <v>3.6202951021244711E-2</v>
      </c>
      <c r="P16" s="5">
        <f t="shared" si="0"/>
        <v>3.5965038092479862E-2</v>
      </c>
      <c r="Q16" s="5">
        <f t="shared" si="0"/>
        <v>3.5267994181517492E-2</v>
      </c>
      <c r="R16" s="5">
        <f t="shared" si="0"/>
        <v>3.4330042934743288E-2</v>
      </c>
    </row>
    <row r="17" spans="1:18" x14ac:dyDescent="0.25">
      <c r="A17" s="2">
        <v>5.5</v>
      </c>
      <c r="B17" s="8">
        <f>ROUND('NCE Grid March 2022'!B17*1.0175,2)</f>
        <v>53896.22</v>
      </c>
      <c r="C17" s="15">
        <f>ROUND('NCE Grid March 2022'!C17*(1.0175+0.025),2)</f>
        <v>74117.63</v>
      </c>
      <c r="D17" s="8">
        <f>ROUND('NCE Grid March 2022'!D17*1.0175,2)</f>
        <v>49772.54</v>
      </c>
      <c r="E17" s="8">
        <f>ROUND('NCE Grid March 2022'!E17*1.0175,2)</f>
        <v>27315.78</v>
      </c>
      <c r="F17" s="8">
        <f>ROUND('NCE Grid March 2022'!F17*1.0175,2)</f>
        <v>17185.79</v>
      </c>
      <c r="H17" s="5">
        <f>B17/'NCE Grid March 2022'!B17-1</f>
        <v>1.7499961298307776E-2</v>
      </c>
      <c r="I17" s="5">
        <f>C17/'NCE Grid March 2022'!C17-1</f>
        <v>4.2499970110857044E-2</v>
      </c>
      <c r="J17" s="5">
        <f>D17/'NCE Grid March 2022'!D17-1</f>
        <v>1.7500025553749854E-2</v>
      </c>
      <c r="K17" s="5">
        <f>E17/'NCE Grid March 2022'!E17-1</f>
        <v>1.7499826789709294E-2</v>
      </c>
      <c r="L17" s="5">
        <f>F17/'NCE Grid March 2022'!F17-1</f>
        <v>1.7500078447810985E-2</v>
      </c>
      <c r="N17" s="5">
        <f t="shared" si="1"/>
        <v>3.6056925228736825E-2</v>
      </c>
      <c r="O17" s="5">
        <f t="shared" si="0"/>
        <v>3.6210073284987487E-2</v>
      </c>
      <c r="P17" s="5">
        <f t="shared" si="0"/>
        <v>3.5989482860109057E-2</v>
      </c>
      <c r="Q17" s="5">
        <f t="shared" si="0"/>
        <v>3.5324341195863029E-2</v>
      </c>
      <c r="R17" s="5">
        <f t="shared" si="0"/>
        <v>3.4385025128652824E-2</v>
      </c>
    </row>
    <row r="18" spans="1:18" x14ac:dyDescent="0.25">
      <c r="A18" s="2">
        <v>6</v>
      </c>
      <c r="B18" s="8">
        <f>ROUND('NCE Grid March 2022'!B18*1.0175,2)</f>
        <v>54857.29</v>
      </c>
      <c r="C18" s="15">
        <f>ROUND('NCE Grid March 2022'!C18*(1.0175+0.025),2)</f>
        <v>75444.7</v>
      </c>
      <c r="D18" s="8">
        <f>ROUND('NCE Grid March 2022'!D18*1.0175,2)</f>
        <v>50656.84</v>
      </c>
      <c r="E18" s="8">
        <f>ROUND('NCE Grid March 2022'!E18*1.0175,2)</f>
        <v>27792.86</v>
      </c>
      <c r="F18" s="8">
        <f>ROUND('NCE Grid March 2022'!F18*1.0175,2)</f>
        <v>17477.86</v>
      </c>
      <c r="H18" s="5">
        <f>B18/'NCE Grid March 2022'!B18-1</f>
        <v>1.7499972177809742E-2</v>
      </c>
      <c r="I18" s="5">
        <f>C18/'NCE Grid March 2022'!C18-1</f>
        <v>4.2499953709473903E-2</v>
      </c>
      <c r="J18" s="5">
        <f>D18/'NCE Grid March 2022'!D18-1</f>
        <v>1.7500043687340039E-2</v>
      </c>
      <c r="K18" s="5">
        <f>E18/'NCE Grid March 2022'!E18-1</f>
        <v>1.7500004576265438E-2</v>
      </c>
      <c r="L18" s="5">
        <f>F18/'NCE Grid March 2022'!F18-1</f>
        <v>1.7499880656169919E-2</v>
      </c>
      <c r="N18" s="5">
        <f t="shared" si="1"/>
        <v>3.6016280952184898E-2</v>
      </c>
      <c r="O18" s="5">
        <f t="shared" si="0"/>
        <v>3.617059381621579E-2</v>
      </c>
      <c r="P18" s="5">
        <f t="shared" si="0"/>
        <v>3.5930164217238936E-2</v>
      </c>
      <c r="Q18" s="5">
        <f t="shared" si="0"/>
        <v>3.5281627970215057E-2</v>
      </c>
      <c r="R18" s="5">
        <f t="shared" si="0"/>
        <v>3.4361212623355897E-2</v>
      </c>
    </row>
    <row r="19" spans="1:18" x14ac:dyDescent="0.25">
      <c r="A19" s="2">
        <v>6.5</v>
      </c>
      <c r="B19" s="8">
        <f>ROUND('NCE Grid March 2022'!B19*1.0175,2)</f>
        <v>55835.85</v>
      </c>
      <c r="C19" s="15">
        <f>ROUND('NCE Grid March 2022'!C19*(1.0175+0.025),2)</f>
        <v>76794.880000000005</v>
      </c>
      <c r="D19" s="8">
        <f>ROUND('NCE Grid March 2022'!D19*1.0175,2)</f>
        <v>51559.78</v>
      </c>
      <c r="E19" s="8">
        <f>ROUND('NCE Grid March 2022'!E19*1.0175,2)</f>
        <v>28279.19</v>
      </c>
      <c r="F19" s="8">
        <f>ROUND('NCE Grid March 2022'!F19*1.0175,2)</f>
        <v>17775.75</v>
      </c>
      <c r="H19" s="5">
        <f>B19/'NCE Grid March 2022'!B19-1</f>
        <v>1.7499967654071025E-2</v>
      </c>
      <c r="I19" s="5">
        <f>C19/'NCE Grid March 2022'!C19-1</f>
        <v>4.2500049209826196E-2</v>
      </c>
      <c r="J19" s="5">
        <f>D19/'NCE Grid March 2022'!D19-1</f>
        <v>1.7500049335938295E-2</v>
      </c>
      <c r="K19" s="5">
        <f>E19/'NCE Grid March 2022'!E19-1</f>
        <v>1.7499843484756195E-2</v>
      </c>
      <c r="L19" s="5">
        <f>F19/'NCE Grid March 2022'!F19-1</f>
        <v>1.7500266170273449E-2</v>
      </c>
      <c r="N19" s="5">
        <f t="shared" si="1"/>
        <v>3.5988238136180906E-2</v>
      </c>
      <c r="O19" s="5">
        <f t="shared" si="0"/>
        <v>3.612163529783663E-2</v>
      </c>
      <c r="P19" s="5">
        <f t="shared" si="0"/>
        <v>3.5908153371316809E-2</v>
      </c>
      <c r="Q19" s="5">
        <f t="shared" si="0"/>
        <v>3.5269357126173961E-2</v>
      </c>
      <c r="R19" s="5">
        <f t="shared" si="0"/>
        <v>3.4328360814370518E-2</v>
      </c>
    </row>
    <row r="20" spans="1:18" x14ac:dyDescent="0.25">
      <c r="A20" s="6">
        <v>7</v>
      </c>
      <c r="B20" s="10">
        <f>ROUND('NCE Grid March 2022'!B20*1.02,2)</f>
        <v>57679.06</v>
      </c>
      <c r="C20" s="16">
        <f>ROUND('NCE Grid March 2022'!C20*(1.02+0.025),2)</f>
        <v>79321.97</v>
      </c>
      <c r="D20" s="10">
        <f>ROUND('NCE Grid March 2022'!D20*1.02,2)</f>
        <v>53260.1</v>
      </c>
      <c r="E20" s="10">
        <f>ROUND('NCE Grid March 2022'!E20*1.02,2)</f>
        <v>29202.67</v>
      </c>
      <c r="F20" s="11">
        <f>ROUND('NCE Grid March 2022'!F20*1.02,2)</f>
        <v>18348.93</v>
      </c>
      <c r="H20" s="14">
        <f>B20/'NCE Grid March 2022'!B20-1</f>
        <v>1.9999964631879807E-2</v>
      </c>
      <c r="I20" s="14">
        <f>C20/'NCE Grid March 2022'!C20-1</f>
        <v>4.5000019102526378E-2</v>
      </c>
      <c r="J20" s="14">
        <f>D20/'NCE Grid March 2022'!D20-1</f>
        <v>2.0000084265714202E-2</v>
      </c>
      <c r="K20" s="14">
        <f>E20/'NCE Grid March 2022'!E20-1</f>
        <v>1.99999511003639E-2</v>
      </c>
      <c r="L20" s="14">
        <f>F20/'NCE Grid March 2022'!F20-1</f>
        <v>1.9999833232809738E-2</v>
      </c>
      <c r="N20" s="14">
        <f t="shared" si="1"/>
        <v>5.1438377652268219E-2</v>
      </c>
      <c r="O20" s="14">
        <f t="shared" si="0"/>
        <v>5.1392211778958696E-2</v>
      </c>
      <c r="P20" s="14">
        <f t="shared" si="0"/>
        <v>5.1390098553324659E-2</v>
      </c>
      <c r="Q20" s="14">
        <f t="shared" si="0"/>
        <v>5.0725618018440555E-2</v>
      </c>
      <c r="R20" s="14">
        <f t="shared" si="0"/>
        <v>4.9838481370144905E-2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O24" sqref="O24:P24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40</v>
      </c>
    </row>
    <row r="2" spans="1:19" ht="18.75" x14ac:dyDescent="0.3">
      <c r="A2" s="1" t="s">
        <v>29</v>
      </c>
      <c r="G2" s="8"/>
      <c r="H2" s="8"/>
    </row>
    <row r="3" spans="1:19" ht="18.75" x14ac:dyDescent="0.3">
      <c r="A3" s="1"/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'NCE Grid Sept 2022'!B8</f>
        <v>45966.53</v>
      </c>
      <c r="C8" s="8">
        <f>'NCE Grid Sept 2022'!C8</f>
        <v>63167.66</v>
      </c>
      <c r="D8" s="8">
        <f>'NCE Grid Sept 2022'!D8</f>
        <v>42461.86</v>
      </c>
      <c r="E8" s="8">
        <f>'NCE Grid Sept 2022'!E8</f>
        <v>23379.45</v>
      </c>
      <c r="F8" s="8">
        <f>'NCE Grid Sept 2022'!F8</f>
        <v>14771.42</v>
      </c>
      <c r="H8" s="5">
        <f>B8/'NCE Grid Sept 2022'!B8-1</f>
        <v>0</v>
      </c>
      <c r="I8" s="5">
        <f>C8/'NCE Grid Sept 2022'!C8-1</f>
        <v>0</v>
      </c>
      <c r="J8" s="5">
        <f>D8/'NCE Grid Sept 2022'!D8-1</f>
        <v>0</v>
      </c>
      <c r="K8" s="5">
        <f>E8/'NCE Grid Sept 2022'!E8-1</f>
        <v>0</v>
      </c>
      <c r="L8" s="5">
        <f>F8/'NCE Grid Sept 2022'!F8-1</f>
        <v>0</v>
      </c>
    </row>
    <row r="9" spans="1:19" x14ac:dyDescent="0.25">
      <c r="A9" s="2">
        <v>1.5</v>
      </c>
      <c r="B9" s="8">
        <f>'NCE Grid Sept 2022'!B9</f>
        <v>46784.51</v>
      </c>
      <c r="C9" s="8">
        <f>'NCE Grid Sept 2022'!C9</f>
        <v>64297.279999999999</v>
      </c>
      <c r="D9" s="8">
        <f>'NCE Grid Sept 2022'!D9</f>
        <v>43217.02</v>
      </c>
      <c r="E9" s="8">
        <f>'NCE Grid Sept 2022'!E9</f>
        <v>23785.55</v>
      </c>
      <c r="F9" s="8">
        <f>'NCE Grid Sept 2022'!F9</f>
        <v>15020.44</v>
      </c>
      <c r="H9" s="5">
        <f>B9/'NCE Grid Sept 2022'!B9-1</f>
        <v>0</v>
      </c>
      <c r="I9" s="5">
        <f>C9/'NCE Grid Sept 2022'!C9-1</f>
        <v>0</v>
      </c>
      <c r="J9" s="5">
        <f>D9/'NCE Grid Sept 2022'!D9-1</f>
        <v>0</v>
      </c>
      <c r="K9" s="5">
        <f>E9/'NCE Grid Sept 2022'!E9-1</f>
        <v>0</v>
      </c>
      <c r="L9" s="5">
        <f>F9/'NCE Grid Sept 2022'!F9-1</f>
        <v>0</v>
      </c>
    </row>
    <row r="10" spans="1:19" x14ac:dyDescent="0.25">
      <c r="A10" s="2">
        <v>2</v>
      </c>
      <c r="B10" s="8">
        <f>'NCE Grid Sept 2022'!B10</f>
        <v>47618.79</v>
      </c>
      <c r="C10" s="8">
        <f>'NCE Grid Sept 2022'!C10</f>
        <v>65448.65</v>
      </c>
      <c r="D10" s="8">
        <f>'NCE Grid Sept 2022'!D10</f>
        <v>43984.97</v>
      </c>
      <c r="E10" s="8">
        <f>'NCE Grid Sept 2022'!E10</f>
        <v>24198.6</v>
      </c>
      <c r="F10" s="8">
        <f>'NCE Grid Sept 2022'!F10</f>
        <v>15274.09</v>
      </c>
      <c r="H10" s="5">
        <f>B10/'NCE Grid Sept 2022'!B10-1</f>
        <v>0</v>
      </c>
      <c r="I10" s="5">
        <f>C10/'NCE Grid Sept 2022'!C10-1</f>
        <v>0</v>
      </c>
      <c r="J10" s="5">
        <f>D10/'NCE Grid Sept 2022'!D10-1</f>
        <v>0</v>
      </c>
      <c r="K10" s="5">
        <f>E10/'NCE Grid Sept 2022'!E10-1</f>
        <v>0</v>
      </c>
      <c r="L10" s="5">
        <f>F10/'NCE Grid Sept 2022'!F10-1</f>
        <v>0</v>
      </c>
      <c r="N10" s="5">
        <f>B10/B8-1</f>
        <v>3.5944849437188342E-2</v>
      </c>
      <c r="O10" s="5">
        <f t="shared" ref="O10:R20" si="0">C10/C8-1</f>
        <v>3.6110091777976194E-2</v>
      </c>
      <c r="P10" s="5">
        <f t="shared" si="0"/>
        <v>3.587007257807362E-2</v>
      </c>
      <c r="Q10" s="5">
        <f t="shared" si="0"/>
        <v>3.5037180087641007E-2</v>
      </c>
      <c r="R10" s="5">
        <f t="shared" si="0"/>
        <v>3.4029903692400554E-2</v>
      </c>
      <c r="S10" s="5"/>
    </row>
    <row r="11" spans="1:19" x14ac:dyDescent="0.25">
      <c r="A11" s="2">
        <v>2.5</v>
      </c>
      <c r="B11" s="8">
        <f>'NCE Grid Sept 2022'!B11</f>
        <v>48467.03</v>
      </c>
      <c r="C11" s="8">
        <f>'NCE Grid Sept 2022'!C11</f>
        <v>66621.899999999994</v>
      </c>
      <c r="D11" s="8">
        <f>'NCE Grid Sept 2022'!D11</f>
        <v>44768.08</v>
      </c>
      <c r="E11" s="8">
        <f>'NCE Grid Sept 2022'!E11</f>
        <v>24620.99</v>
      </c>
      <c r="F11" s="8">
        <f>'NCE Grid Sept 2022'!F11</f>
        <v>15532.38</v>
      </c>
      <c r="H11" s="5">
        <f>B11/'NCE Grid Sept 2022'!B11-1</f>
        <v>0</v>
      </c>
      <c r="I11" s="5">
        <f>C11/'NCE Grid Sept 2022'!C11-1</f>
        <v>0</v>
      </c>
      <c r="J11" s="5">
        <f>D11/'NCE Grid Sept 2022'!D11-1</f>
        <v>0</v>
      </c>
      <c r="K11" s="5">
        <f>E11/'NCE Grid Sept 2022'!E11-1</f>
        <v>0</v>
      </c>
      <c r="L11" s="5">
        <f>F11/'NCE Grid Sept 2022'!F11-1</f>
        <v>0</v>
      </c>
      <c r="N11" s="5">
        <f t="shared" ref="N11:N20" si="1">B11/B9-1</f>
        <v>3.5963185250844631E-2</v>
      </c>
      <c r="O11" s="5">
        <f t="shared" si="0"/>
        <v>3.615425100408598E-2</v>
      </c>
      <c r="P11" s="5">
        <f t="shared" si="0"/>
        <v>3.5890026660792662E-2</v>
      </c>
      <c r="Q11" s="5">
        <f t="shared" si="0"/>
        <v>3.5123846200739717E-2</v>
      </c>
      <c r="R11" s="5">
        <f t="shared" si="0"/>
        <v>3.4082889715614018E-2</v>
      </c>
    </row>
    <row r="12" spans="1:19" x14ac:dyDescent="0.25">
      <c r="A12" s="2">
        <v>3</v>
      </c>
      <c r="B12" s="8">
        <f>'NCE Grid Sept 2022'!B12</f>
        <v>49332.69</v>
      </c>
      <c r="C12" s="8">
        <f>'NCE Grid Sept 2022'!C12</f>
        <v>67815.62</v>
      </c>
      <c r="D12" s="8">
        <f>'NCE Grid Sept 2022'!D12</f>
        <v>45563.93</v>
      </c>
      <c r="E12" s="8">
        <f>'NCE Grid Sept 2022'!E12</f>
        <v>25050.35</v>
      </c>
      <c r="F12" s="8">
        <f>'NCE Grid Sept 2022'!F12</f>
        <v>15795.35</v>
      </c>
      <c r="H12" s="5">
        <f>B12/'NCE Grid Sept 2022'!B12-1</f>
        <v>0</v>
      </c>
      <c r="I12" s="5">
        <f>C12/'NCE Grid Sept 2022'!C12-1</f>
        <v>0</v>
      </c>
      <c r="J12" s="5">
        <f>D12/'NCE Grid Sept 2022'!D12-1</f>
        <v>0</v>
      </c>
      <c r="K12" s="5">
        <f>E12/'NCE Grid Sept 2022'!E12-1</f>
        <v>0</v>
      </c>
      <c r="L12" s="5">
        <f>F12/'NCE Grid Sept 2022'!F12-1</f>
        <v>0</v>
      </c>
      <c r="N12" s="5">
        <f t="shared" si="1"/>
        <v>3.5992094717232526E-2</v>
      </c>
      <c r="O12" s="5">
        <f t="shared" si="0"/>
        <v>3.6165299055060718E-2</v>
      </c>
      <c r="P12" s="5">
        <f t="shared" si="0"/>
        <v>3.5897716879197628E-2</v>
      </c>
      <c r="Q12" s="5">
        <f t="shared" si="0"/>
        <v>3.5198317258023248E-2</v>
      </c>
      <c r="R12" s="5">
        <f t="shared" si="0"/>
        <v>3.4127074018812209E-2</v>
      </c>
    </row>
    <row r="13" spans="1:19" x14ac:dyDescent="0.25">
      <c r="A13" s="2">
        <v>3.5</v>
      </c>
      <c r="B13" s="8">
        <f>'NCE Grid Sept 2022'!B13</f>
        <v>50211.21</v>
      </c>
      <c r="C13" s="8">
        <f>'NCE Grid Sept 2022'!C13</f>
        <v>69031.16</v>
      </c>
      <c r="D13" s="8">
        <f>'NCE Grid Sept 2022'!D13</f>
        <v>46374.95</v>
      </c>
      <c r="E13" s="8">
        <f>'NCE Grid Sept 2022'!E13</f>
        <v>25486.66</v>
      </c>
      <c r="F13" s="8">
        <f>'NCE Grid Sept 2022'!F13</f>
        <v>16064.15</v>
      </c>
      <c r="H13" s="5">
        <f>B13/'NCE Grid Sept 2022'!B13-1</f>
        <v>0</v>
      </c>
      <c r="I13" s="5">
        <f>C13/'NCE Grid Sept 2022'!C13-1</f>
        <v>0</v>
      </c>
      <c r="J13" s="5">
        <f>D13/'NCE Grid Sept 2022'!D13-1</f>
        <v>0</v>
      </c>
      <c r="K13" s="5">
        <f>E13/'NCE Grid Sept 2022'!E13-1</f>
        <v>0</v>
      </c>
      <c r="L13" s="5">
        <f>F13/'NCE Grid Sept 2022'!F13-1</f>
        <v>0</v>
      </c>
      <c r="N13" s="5">
        <f t="shared" si="1"/>
        <v>3.5986937924605611E-2</v>
      </c>
      <c r="O13" s="5">
        <f t="shared" si="0"/>
        <v>3.6163183577772706E-2</v>
      </c>
      <c r="P13" s="5">
        <f t="shared" si="0"/>
        <v>3.5893207839156727E-2</v>
      </c>
      <c r="Q13" s="5">
        <f t="shared" si="0"/>
        <v>3.5159837195823496E-2</v>
      </c>
      <c r="R13" s="5">
        <f t="shared" si="0"/>
        <v>3.4236221364658981E-2</v>
      </c>
    </row>
    <row r="14" spans="1:19" x14ac:dyDescent="0.25">
      <c r="A14" s="2">
        <v>4</v>
      </c>
      <c r="B14" s="8">
        <f>'NCE Grid Sept 2022'!B14</f>
        <v>51108.31</v>
      </c>
      <c r="C14" s="8">
        <f>'NCE Grid Sept 2022'!C14</f>
        <v>70267.199999999997</v>
      </c>
      <c r="D14" s="8">
        <f>'NCE Grid Sept 2022'!D14</f>
        <v>47202.23</v>
      </c>
      <c r="E14" s="8">
        <f>'NCE Grid Sept 2022'!E14</f>
        <v>25931.16</v>
      </c>
      <c r="F14" s="8">
        <f>'NCE Grid Sept 2022'!F14</f>
        <v>16336.42</v>
      </c>
      <c r="H14" s="5">
        <f>B14/'NCE Grid Sept 2022'!B14-1</f>
        <v>0</v>
      </c>
      <c r="I14" s="5">
        <f>C14/'NCE Grid Sept 2022'!C14-1</f>
        <v>0</v>
      </c>
      <c r="J14" s="5">
        <f>D14/'NCE Grid Sept 2022'!D14-1</f>
        <v>0</v>
      </c>
      <c r="K14" s="5">
        <f>E14/'NCE Grid Sept 2022'!E14-1</f>
        <v>0</v>
      </c>
      <c r="L14" s="5">
        <f>F14/'NCE Grid Sept 2022'!F14-1</f>
        <v>0</v>
      </c>
      <c r="N14" s="5">
        <f t="shared" si="1"/>
        <v>3.5992766662430009E-2</v>
      </c>
      <c r="O14" s="5">
        <f t="shared" si="0"/>
        <v>3.6150668533296626E-2</v>
      </c>
      <c r="P14" s="5">
        <f t="shared" si="0"/>
        <v>3.5956073148211809E-2</v>
      </c>
      <c r="Q14" s="5">
        <f t="shared" si="0"/>
        <v>3.5161584568678794E-2</v>
      </c>
      <c r="R14" s="5">
        <f t="shared" si="0"/>
        <v>3.4255018090767253E-2</v>
      </c>
    </row>
    <row r="15" spans="1:19" x14ac:dyDescent="0.25">
      <c r="A15" s="2">
        <v>4.5</v>
      </c>
      <c r="B15" s="8">
        <f>'NCE Grid Sept 2022'!B15</f>
        <v>52020.52</v>
      </c>
      <c r="C15" s="8">
        <f>'NCE Grid Sept 2022'!C15</f>
        <v>71527.61</v>
      </c>
      <c r="D15" s="8">
        <f>'NCE Grid Sept 2022'!D15</f>
        <v>48043.48</v>
      </c>
      <c r="E15" s="8">
        <f>'NCE Grid Sept 2022'!E15</f>
        <v>26383.79</v>
      </c>
      <c r="F15" s="8">
        <f>'NCE Grid Sept 2022'!F15</f>
        <v>16614.5</v>
      </c>
      <c r="H15" s="5">
        <f>B15/'NCE Grid Sept 2022'!B15-1</f>
        <v>0</v>
      </c>
      <c r="I15" s="5">
        <f>C15/'NCE Grid Sept 2022'!C15-1</f>
        <v>0</v>
      </c>
      <c r="J15" s="5">
        <f>D15/'NCE Grid Sept 2022'!D15-1</f>
        <v>0</v>
      </c>
      <c r="K15" s="5">
        <f>E15/'NCE Grid Sept 2022'!E15-1</f>
        <v>0</v>
      </c>
      <c r="L15" s="5">
        <f>F15/'NCE Grid Sept 2022'!F15-1</f>
        <v>0</v>
      </c>
      <c r="N15" s="5">
        <f t="shared" si="1"/>
        <v>3.6033985239551036E-2</v>
      </c>
      <c r="O15" s="5">
        <f t="shared" si="0"/>
        <v>3.6164103283212956E-2</v>
      </c>
      <c r="P15" s="5">
        <f t="shared" si="0"/>
        <v>3.5979122349458104E-2</v>
      </c>
      <c r="Q15" s="5">
        <f t="shared" si="0"/>
        <v>3.5199983049956307E-2</v>
      </c>
      <c r="R15" s="5">
        <f t="shared" si="0"/>
        <v>3.425951575402375E-2</v>
      </c>
    </row>
    <row r="16" spans="1:19" x14ac:dyDescent="0.25">
      <c r="A16" s="2">
        <v>5</v>
      </c>
      <c r="B16" s="8">
        <f>'NCE Grid Sept 2022'!B16</f>
        <v>52950.22</v>
      </c>
      <c r="C16" s="8">
        <f>'NCE Grid Sept 2022'!C16</f>
        <v>72811.08</v>
      </c>
      <c r="D16" s="8">
        <f>'NCE Grid Sept 2022'!D16</f>
        <v>48899.86</v>
      </c>
      <c r="E16" s="8">
        <f>'NCE Grid Sept 2022'!E16</f>
        <v>26845.7</v>
      </c>
      <c r="F16" s="8">
        <f>'NCE Grid Sept 2022'!F16</f>
        <v>16897.25</v>
      </c>
      <c r="H16" s="5">
        <f>B16/'NCE Grid Sept 2022'!B16-1</f>
        <v>0</v>
      </c>
      <c r="I16" s="5">
        <f>C16/'NCE Grid Sept 2022'!C16-1</f>
        <v>0</v>
      </c>
      <c r="J16" s="5">
        <f>D16/'NCE Grid Sept 2022'!D16-1</f>
        <v>0</v>
      </c>
      <c r="K16" s="5">
        <f>E16/'NCE Grid Sept 2022'!E16-1</f>
        <v>0</v>
      </c>
      <c r="L16" s="5">
        <f>F16/'NCE Grid Sept 2022'!F16-1</f>
        <v>0</v>
      </c>
      <c r="N16" s="5">
        <f t="shared" si="1"/>
        <v>3.6039344677998519E-2</v>
      </c>
      <c r="O16" s="5">
        <f t="shared" si="0"/>
        <v>3.6202951021244711E-2</v>
      </c>
      <c r="P16" s="5">
        <f t="shared" si="0"/>
        <v>3.5965038092479862E-2</v>
      </c>
      <c r="Q16" s="5">
        <f t="shared" si="0"/>
        <v>3.5267994181517492E-2</v>
      </c>
      <c r="R16" s="5">
        <f t="shared" si="0"/>
        <v>3.4330042934743288E-2</v>
      </c>
    </row>
    <row r="17" spans="1:18" x14ac:dyDescent="0.25">
      <c r="A17" s="2">
        <v>5.5</v>
      </c>
      <c r="B17" s="8">
        <f>'NCE Grid Sept 2022'!B17</f>
        <v>53896.22</v>
      </c>
      <c r="C17" s="8">
        <f>'NCE Grid Sept 2022'!C17</f>
        <v>74117.63</v>
      </c>
      <c r="D17" s="8">
        <f>'NCE Grid Sept 2022'!D17</f>
        <v>49772.54</v>
      </c>
      <c r="E17" s="8">
        <f>'NCE Grid Sept 2022'!E17</f>
        <v>27315.78</v>
      </c>
      <c r="F17" s="8">
        <f>'NCE Grid Sept 2022'!F17</f>
        <v>17185.79</v>
      </c>
      <c r="H17" s="5">
        <f>B17/'NCE Grid Sept 2022'!B17-1</f>
        <v>0</v>
      </c>
      <c r="I17" s="5">
        <f>C17/'NCE Grid Sept 2022'!C17-1</f>
        <v>0</v>
      </c>
      <c r="J17" s="5">
        <f>D17/'NCE Grid Sept 2022'!D17-1</f>
        <v>0</v>
      </c>
      <c r="K17" s="5">
        <f>E17/'NCE Grid Sept 2022'!E17-1</f>
        <v>0</v>
      </c>
      <c r="L17" s="5">
        <f>F17/'NCE Grid Sept 2022'!F17-1</f>
        <v>0</v>
      </c>
      <c r="N17" s="5">
        <f t="shared" si="1"/>
        <v>3.6056925228736825E-2</v>
      </c>
      <c r="O17" s="5">
        <f t="shared" si="0"/>
        <v>3.6210073284987487E-2</v>
      </c>
      <c r="P17" s="5">
        <f t="shared" si="0"/>
        <v>3.5989482860109057E-2</v>
      </c>
      <c r="Q17" s="5">
        <f t="shared" si="0"/>
        <v>3.5324341195863029E-2</v>
      </c>
      <c r="R17" s="5">
        <f t="shared" si="0"/>
        <v>3.4385025128652824E-2</v>
      </c>
    </row>
    <row r="18" spans="1:18" x14ac:dyDescent="0.25">
      <c r="A18" s="2">
        <v>6</v>
      </c>
      <c r="B18" s="28">
        <f>ROUND(B16*1.0437,2)</f>
        <v>55264.14</v>
      </c>
      <c r="C18" s="28">
        <f>ROUND(C16*1.0437,2)</f>
        <v>75992.92</v>
      </c>
      <c r="D18" s="28">
        <f>ROUND(D16*1.0436,2)</f>
        <v>51031.89</v>
      </c>
      <c r="E18" s="28">
        <f>ROUND(E16*1.043,2)</f>
        <v>28000.07</v>
      </c>
      <c r="F18" s="28">
        <f>ROUND(F16*1.042,2)</f>
        <v>17606.93</v>
      </c>
      <c r="H18" s="5">
        <f>B18/'NCE Grid Sept 2022'!B18-1</f>
        <v>7.416516565072806E-3</v>
      </c>
      <c r="I18" s="5">
        <f>C18/'NCE Grid Sept 2022'!C18-1</f>
        <v>7.2665144138686077E-3</v>
      </c>
      <c r="J18" s="5">
        <f>D18/'NCE Grid Sept 2022'!D18-1</f>
        <v>7.4037385671905653E-3</v>
      </c>
      <c r="K18" s="5">
        <f>E18/'NCE Grid Sept 2022'!E18-1</f>
        <v>7.4555119552288662E-3</v>
      </c>
      <c r="L18" s="5">
        <f>F18/'NCE Grid Sept 2022'!F18-1</f>
        <v>7.3847713621690847E-3</v>
      </c>
      <c r="N18" s="5">
        <f t="shared" si="1"/>
        <v>4.3699912861551837E-2</v>
      </c>
      <c r="O18" s="5">
        <f t="shared" si="0"/>
        <v>4.3699942371408174E-2</v>
      </c>
      <c r="P18" s="5">
        <f t="shared" si="0"/>
        <v>4.3599920326970132E-2</v>
      </c>
      <c r="Q18" s="5">
        <f t="shared" si="0"/>
        <v>4.3000182524575603E-2</v>
      </c>
      <c r="R18" s="5">
        <f t="shared" si="0"/>
        <v>4.1999733684475293E-2</v>
      </c>
    </row>
    <row r="19" spans="1:18" x14ac:dyDescent="0.25">
      <c r="A19" s="2">
        <v>6.5</v>
      </c>
      <c r="B19" s="28">
        <f>ROUND(B17*1.0437,2)</f>
        <v>56251.48</v>
      </c>
      <c r="C19" s="28">
        <f>ROUND(C17*1.0437,2)</f>
        <v>77356.570000000007</v>
      </c>
      <c r="D19" s="28">
        <f>ROUND(D17*1.0436,2)</f>
        <v>51942.62</v>
      </c>
      <c r="E19" s="28">
        <f>ROUND(E17*1.043,2)</f>
        <v>28490.36</v>
      </c>
      <c r="F19" s="28">
        <f>ROUND(F17*1.042,2)</f>
        <v>17907.59</v>
      </c>
      <c r="H19" s="5">
        <f>B19/'NCE Grid Sept 2022'!B19-1</f>
        <v>7.4437838772043463E-3</v>
      </c>
      <c r="I19" s="5">
        <f>C19/'NCE Grid Sept 2022'!C19-1</f>
        <v>7.3141594856322989E-3</v>
      </c>
      <c r="J19" s="5">
        <f>D19/'NCE Grid Sept 2022'!D19-1</f>
        <v>7.4251674464089756E-3</v>
      </c>
      <c r="K19" s="5">
        <f>E19/'NCE Grid Sept 2022'!E19-1</f>
        <v>7.4673284489408243E-3</v>
      </c>
      <c r="L19" s="5">
        <f>F19/'NCE Grid Sept 2022'!F19-1</f>
        <v>7.4168459839951684E-3</v>
      </c>
      <c r="N19" s="5">
        <f t="shared" si="1"/>
        <v>4.3699910680192522E-2</v>
      </c>
      <c r="O19" s="5">
        <f t="shared" si="0"/>
        <v>4.3699994184919433E-2</v>
      </c>
      <c r="P19" s="5">
        <f t="shared" si="0"/>
        <v>4.3599944869199048E-2</v>
      </c>
      <c r="Q19" s="5">
        <f t="shared" si="0"/>
        <v>4.3000053448958964E-2</v>
      </c>
      <c r="R19" s="5">
        <f t="shared" si="0"/>
        <v>4.1999814963408655E-2</v>
      </c>
    </row>
    <row r="20" spans="1:18" x14ac:dyDescent="0.25">
      <c r="A20" s="6">
        <v>7</v>
      </c>
      <c r="B20" s="10">
        <f>'NCE Grid Sept 2022'!B20</f>
        <v>57679.06</v>
      </c>
      <c r="C20" s="10">
        <f>'NCE Grid Sept 2022'!C20</f>
        <v>79321.97</v>
      </c>
      <c r="D20" s="10">
        <f>'NCE Grid Sept 2022'!D20</f>
        <v>53260.1</v>
      </c>
      <c r="E20" s="10">
        <f>'NCE Grid Sept 2022'!E20</f>
        <v>29202.67</v>
      </c>
      <c r="F20" s="11">
        <f>'NCE Grid Sept 2022'!F20</f>
        <v>18348.93</v>
      </c>
      <c r="H20" s="14">
        <f>B20/'NCE Grid Sept 2022'!B20-1</f>
        <v>0</v>
      </c>
      <c r="I20" s="14">
        <f>C20/'NCE Grid Sept 2022'!C20-1</f>
        <v>0</v>
      </c>
      <c r="J20" s="14">
        <f>D20/'NCE Grid Sept 2022'!D20-1</f>
        <v>0</v>
      </c>
      <c r="K20" s="14">
        <f>E20/'NCE Grid Sept 2022'!E20-1</f>
        <v>0</v>
      </c>
      <c r="L20" s="14">
        <f>F20/'NCE Grid Sept 2022'!F20-1</f>
        <v>0</v>
      </c>
      <c r="N20" s="14">
        <f t="shared" si="1"/>
        <v>4.3697775809050876E-2</v>
      </c>
      <c r="O20" s="14">
        <f t="shared" si="0"/>
        <v>4.3807370476091734E-2</v>
      </c>
      <c r="P20" s="14">
        <f t="shared" si="0"/>
        <v>4.3663089883600126E-2</v>
      </c>
      <c r="Q20" s="14">
        <f t="shared" si="0"/>
        <v>4.2949892625268493E-2</v>
      </c>
      <c r="R20" s="14">
        <f t="shared" si="0"/>
        <v>4.2142497300778681E-2</v>
      </c>
    </row>
    <row r="21" spans="1:18" x14ac:dyDescent="0.25">
      <c r="H21" s="7"/>
      <c r="I21" s="7"/>
      <c r="J21" s="7"/>
      <c r="K21" s="7"/>
    </row>
    <row r="23" spans="1:18" x14ac:dyDescent="0.25">
      <c r="B23" s="27">
        <f>SQRT(B20/B16)</f>
        <v>1.0436988443347543</v>
      </c>
      <c r="C23" s="27">
        <f>SQRT(C20/C16)</f>
        <v>1.0437536550416233</v>
      </c>
      <c r="D23" s="27">
        <f>SQRT(D20/D16)</f>
        <v>1.0436315046273397</v>
      </c>
      <c r="E23" s="27">
        <f>SQRT(E20/E16)</f>
        <v>1.0429750372718138</v>
      </c>
      <c r="F23" s="27">
        <f>SQRT(F20/F16)</f>
        <v>1.0420711130478022</v>
      </c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workbookViewId="0">
      <selection activeCell="I15" sqref="I15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41</v>
      </c>
    </row>
    <row r="2" spans="1:19" ht="18.75" x14ac:dyDescent="0.3">
      <c r="A2" s="1" t="s">
        <v>42</v>
      </c>
      <c r="G2" s="8"/>
      <c r="H2" s="8"/>
    </row>
    <row r="3" spans="1:19" ht="18.75" x14ac:dyDescent="0.3">
      <c r="A3" s="1"/>
      <c r="G3" s="8"/>
      <c r="H3" s="8"/>
    </row>
    <row r="4" spans="1:19" ht="8.25" customHeight="1" x14ac:dyDescent="0.3">
      <c r="A4" s="1"/>
    </row>
    <row r="5" spans="1:19" ht="15.75" customHeight="1" x14ac:dyDescent="0.25">
      <c r="A5" s="22" t="s">
        <v>0</v>
      </c>
      <c r="B5" s="23" t="s">
        <v>1</v>
      </c>
      <c r="C5" s="23"/>
      <c r="D5" s="23"/>
      <c r="E5" s="23"/>
      <c r="F5" s="23"/>
    </row>
    <row r="6" spans="1:19" s="3" customFormat="1" ht="45" customHeight="1" x14ac:dyDescent="0.25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</row>
    <row r="7" spans="1:19" ht="9.75" customHeight="1" x14ac:dyDescent="0.25">
      <c r="A7" s="4"/>
    </row>
    <row r="8" spans="1:19" x14ac:dyDescent="0.25">
      <c r="A8" s="2">
        <v>1</v>
      </c>
      <c r="B8" s="8">
        <f>ROUND('NCE Grid Feb 2023'!B8*1.01,2)</f>
        <v>46426.2</v>
      </c>
      <c r="C8" s="8">
        <f>ROUND('NCE Grid Feb 2023'!C8*1.01,2)</f>
        <v>63799.34</v>
      </c>
      <c r="D8" s="8">
        <f>ROUND('NCE Grid Feb 2023'!D8*1.01,2)</f>
        <v>42886.48</v>
      </c>
      <c r="E8" s="8">
        <f>ROUND('NCE Grid Feb 2023'!E8*1.01,2)</f>
        <v>23613.24</v>
      </c>
      <c r="F8" s="8">
        <f>ROUND('NCE Grid Feb 2023'!F8*1.01,2)</f>
        <v>14919.13</v>
      </c>
      <c r="H8" s="5">
        <f>B8/'NCE Grid Feb 2023'!B8-1</f>
        <v>1.0000102248309828E-2</v>
      </c>
      <c r="I8" s="5">
        <f>C8/'NCE Grid Feb 2023'!C8-1</f>
        <v>1.0000053825010902E-2</v>
      </c>
      <c r="J8" s="5">
        <f>D8/'NCE Grid Feb 2023'!D8-1</f>
        <v>1.0000032970764794E-2</v>
      </c>
      <c r="K8" s="5">
        <f>E8/'NCE Grid Feb 2023'!E8-1</f>
        <v>9.9998075232736738E-3</v>
      </c>
      <c r="L8" s="5">
        <f>F8/'NCE Grid Feb 2023'!F8-1</f>
        <v>9.9997156671463028E-3</v>
      </c>
    </row>
    <row r="9" spans="1:19" x14ac:dyDescent="0.25">
      <c r="A9" s="2">
        <v>1.5</v>
      </c>
      <c r="B9" s="8">
        <f>ROUND('NCE Grid Feb 2023'!B9*1.01,2)</f>
        <v>47252.36</v>
      </c>
      <c r="C9" s="8">
        <f>ROUND('NCE Grid Feb 2023'!C9*1.01,2)</f>
        <v>64940.25</v>
      </c>
      <c r="D9" s="8">
        <f>ROUND('NCE Grid Feb 2023'!D9*1.01,2)</f>
        <v>43649.19</v>
      </c>
      <c r="E9" s="8">
        <f>ROUND('NCE Grid Feb 2023'!E9*1.01,2)</f>
        <v>24023.41</v>
      </c>
      <c r="F9" s="8">
        <f>ROUND('NCE Grid Feb 2023'!F9*1.01,2)</f>
        <v>15170.64</v>
      </c>
      <c r="H9" s="5">
        <f>B9/'NCE Grid Feb 2023'!B9-1</f>
        <v>1.0000104735520265E-2</v>
      </c>
      <c r="I9" s="5">
        <f>C9/'NCE Grid Feb 2023'!C9-1</f>
        <v>9.9999564522792461E-3</v>
      </c>
      <c r="J9" s="5">
        <f>D9/'NCE Grid Feb 2023'!D9-1</f>
        <v>9.9999953721938706E-3</v>
      </c>
      <c r="K9" s="5">
        <f>E9/'NCE Grid Feb 2023'!E9-1</f>
        <v>1.0000189190495945E-2</v>
      </c>
      <c r="L9" s="5">
        <f>F9/'NCE Grid Feb 2023'!F9-1</f>
        <v>9.9997070658381926E-3</v>
      </c>
    </row>
    <row r="10" spans="1:19" x14ac:dyDescent="0.25">
      <c r="A10" s="2">
        <v>2</v>
      </c>
      <c r="B10" s="8">
        <f>ROUND('NCE Grid Feb 2023'!B10*1.01,2)</f>
        <v>48094.98</v>
      </c>
      <c r="C10" s="8">
        <f>ROUND('NCE Grid Feb 2023'!C10*1.01,2)</f>
        <v>66103.14</v>
      </c>
      <c r="D10" s="8">
        <f>ROUND('NCE Grid Feb 2023'!D10*1.01,2)</f>
        <v>44424.82</v>
      </c>
      <c r="E10" s="8">
        <f>ROUND('NCE Grid Feb 2023'!E10*1.01,2)</f>
        <v>24440.59</v>
      </c>
      <c r="F10" s="8">
        <f>ROUND('NCE Grid Feb 2023'!F10*1.01,2)</f>
        <v>15426.83</v>
      </c>
      <c r="H10" s="5">
        <f>B10/'NCE Grid Feb 2023'!B10-1</f>
        <v>1.0000044100238581E-2</v>
      </c>
      <c r="I10" s="5">
        <f>C10/'NCE Grid Feb 2023'!C10-1</f>
        <v>1.0000053477038806E-2</v>
      </c>
      <c r="J10" s="5">
        <f>D10/'NCE Grid Feb 2023'!D10-1</f>
        <v>1.000000682051172E-2</v>
      </c>
      <c r="K10" s="5">
        <f>E10/'NCE Grid Feb 2023'!E10-1</f>
        <v>1.0000165298819086E-2</v>
      </c>
      <c r="L10" s="5">
        <f>F10/'NCE Grid Feb 2023'!F10-1</f>
        <v>9.9999410766860031E-3</v>
      </c>
      <c r="N10" s="5">
        <f>B10/B8-1</f>
        <v>3.5944789795417487E-2</v>
      </c>
      <c r="O10" s="5">
        <f t="shared" ref="O10:R20" si="0">C10/C8-1</f>
        <v>3.6110091421008406E-2</v>
      </c>
      <c r="P10" s="5">
        <f t="shared" si="0"/>
        <v>3.5870045758010338E-2</v>
      </c>
      <c r="Q10" s="5">
        <f t="shared" si="0"/>
        <v>3.5037546732257008E-2</v>
      </c>
      <c r="R10" s="5">
        <f t="shared" si="0"/>
        <v>3.4030134464945405E-2</v>
      </c>
      <c r="S10" s="5"/>
    </row>
    <row r="11" spans="1:19" x14ac:dyDescent="0.25">
      <c r="A11" s="2">
        <v>2.5</v>
      </c>
      <c r="B11" s="8">
        <f>ROUND('NCE Grid Feb 2023'!B11*1.01,2)</f>
        <v>48951.7</v>
      </c>
      <c r="C11" s="8">
        <f>ROUND('NCE Grid Feb 2023'!C11*1.01,2)</f>
        <v>67288.12</v>
      </c>
      <c r="D11" s="8">
        <f>ROUND('NCE Grid Feb 2023'!D11*1.01,2)</f>
        <v>45215.76</v>
      </c>
      <c r="E11" s="8">
        <f>ROUND('NCE Grid Feb 2023'!E11*1.01,2)</f>
        <v>24867.200000000001</v>
      </c>
      <c r="F11" s="8">
        <f>ROUND('NCE Grid Feb 2023'!F11*1.01,2)</f>
        <v>15687.7</v>
      </c>
      <c r="H11" s="5">
        <f>B11/'NCE Grid Feb 2023'!B11-1</f>
        <v>9.999993810225094E-3</v>
      </c>
      <c r="I11" s="5">
        <f>C11/'NCE Grid Feb 2023'!C11-1</f>
        <v>1.0000015010079188E-2</v>
      </c>
      <c r="J11" s="5">
        <f>D11/'NCE Grid Feb 2023'!D11-1</f>
        <v>9.9999821301248737E-3</v>
      </c>
      <c r="K11" s="5">
        <f>E11/'NCE Grid Feb 2023'!E11-1</f>
        <v>1.0000004061575085E-2</v>
      </c>
      <c r="L11" s="5">
        <f>F11/'NCE Grid Feb 2023'!F11-1</f>
        <v>9.9997553497919167E-3</v>
      </c>
      <c r="N11" s="5">
        <f t="shared" ref="N11:N20" si="1">B11/B9-1</f>
        <v>3.5963071474101937E-2</v>
      </c>
      <c r="O11" s="5">
        <f t="shared" si="0"/>
        <v>3.6154311078260282E-2</v>
      </c>
      <c r="P11" s="5">
        <f t="shared" si="0"/>
        <v>3.5890013079280525E-2</v>
      </c>
      <c r="Q11" s="5">
        <f t="shared" si="0"/>
        <v>3.5123656466754749E-2</v>
      </c>
      <c r="R11" s="5">
        <f t="shared" si="0"/>
        <v>3.4082939150886338E-2</v>
      </c>
    </row>
    <row r="12" spans="1:19" x14ac:dyDescent="0.25">
      <c r="A12" s="2">
        <v>3</v>
      </c>
      <c r="B12" s="8">
        <f>ROUND('NCE Grid Feb 2023'!B12*1.01,2)</f>
        <v>49826.02</v>
      </c>
      <c r="C12" s="8">
        <f>ROUND('NCE Grid Feb 2023'!C12*1.01,2)</f>
        <v>68493.78</v>
      </c>
      <c r="D12" s="8">
        <f>ROUND('NCE Grid Feb 2023'!D12*1.01,2)</f>
        <v>46019.57</v>
      </c>
      <c r="E12" s="8">
        <f>ROUND('NCE Grid Feb 2023'!E12*1.01,2)</f>
        <v>25300.85</v>
      </c>
      <c r="F12" s="8">
        <f>ROUND('NCE Grid Feb 2023'!F12*1.01,2)</f>
        <v>15953.3</v>
      </c>
      <c r="H12" s="5">
        <f>B12/'NCE Grid Feb 2023'!B12-1</f>
        <v>1.0000062838657175E-2</v>
      </c>
      <c r="I12" s="5">
        <f>C12/'NCE Grid Feb 2023'!C12-1</f>
        <v>1.0000056034288329E-2</v>
      </c>
      <c r="J12" s="5">
        <f>D12/'NCE Grid Feb 2023'!D12-1</f>
        <v>1.0000015363029524E-2</v>
      </c>
      <c r="K12" s="5">
        <f>E12/'NCE Grid Feb 2023'!E12-1</f>
        <v>9.9998602813933246E-3</v>
      </c>
      <c r="L12" s="5">
        <f>F12/'NCE Grid Feb 2023'!F12-1</f>
        <v>9.9997784157994651E-3</v>
      </c>
      <c r="N12" s="5">
        <f t="shared" si="1"/>
        <v>3.5992113937878711E-2</v>
      </c>
      <c r="O12" s="5">
        <f t="shared" si="0"/>
        <v>3.6165301678558581E-2</v>
      </c>
      <c r="P12" s="5">
        <f t="shared" si="0"/>
        <v>3.5897725640756661E-2</v>
      </c>
      <c r="Q12" s="5">
        <f t="shared" si="0"/>
        <v>3.5198004630821123E-2</v>
      </c>
      <c r="R12" s="5">
        <f t="shared" si="0"/>
        <v>3.4126907472241452E-2</v>
      </c>
    </row>
    <row r="13" spans="1:19" x14ac:dyDescent="0.25">
      <c r="A13" s="2">
        <v>3.5</v>
      </c>
      <c r="B13" s="8">
        <f>ROUND('NCE Grid Feb 2023'!B13*1.01,2)</f>
        <v>50713.32</v>
      </c>
      <c r="C13" s="8">
        <f>ROUND('NCE Grid Feb 2023'!C13*1.01,2)</f>
        <v>69721.47</v>
      </c>
      <c r="D13" s="8">
        <f>ROUND('NCE Grid Feb 2023'!D13*1.01,2)</f>
        <v>46838.7</v>
      </c>
      <c r="E13" s="8">
        <f>ROUND('NCE Grid Feb 2023'!E13*1.01,2)</f>
        <v>25741.53</v>
      </c>
      <c r="F13" s="8">
        <f>ROUND('NCE Grid Feb 2023'!F13*1.01,2)</f>
        <v>16224.79</v>
      </c>
      <c r="H13" s="5">
        <f>B13/'NCE Grid Feb 2023'!B13-1</f>
        <v>9.9999581766700985E-3</v>
      </c>
      <c r="I13" s="5">
        <f>C13/'NCE Grid Feb 2023'!C13-1</f>
        <v>9.9999768220611074E-3</v>
      </c>
      <c r="J13" s="5">
        <f>D13/'NCE Grid Feb 2023'!D13-1</f>
        <v>1.0000010781682889E-2</v>
      </c>
      <c r="K13" s="5">
        <f>E13/'NCE Grid Feb 2023'!E13-1</f>
        <v>1.0000133403121447E-2</v>
      </c>
      <c r="L13" s="5">
        <f>F13/'NCE Grid Feb 2023'!F13-1</f>
        <v>9.9999066243778856E-3</v>
      </c>
      <c r="N13" s="5">
        <f t="shared" si="1"/>
        <v>3.5986901374211788E-2</v>
      </c>
      <c r="O13" s="5">
        <f t="shared" si="0"/>
        <v>3.6163144400527258E-2</v>
      </c>
      <c r="P13" s="5">
        <f t="shared" si="0"/>
        <v>3.5893237225250507E-2</v>
      </c>
      <c r="Q13" s="5">
        <f t="shared" si="0"/>
        <v>3.5159969759361642E-2</v>
      </c>
      <c r="R13" s="5">
        <f t="shared" si="0"/>
        <v>3.4236376269306534E-2</v>
      </c>
    </row>
    <row r="14" spans="1:19" x14ac:dyDescent="0.25">
      <c r="A14" s="2">
        <v>4</v>
      </c>
      <c r="B14" s="8">
        <f>ROUND('NCE Grid Feb 2023'!B14*1.01,2)</f>
        <v>51619.39</v>
      </c>
      <c r="C14" s="8">
        <f>ROUND('NCE Grid Feb 2023'!C14*1.01,2)</f>
        <v>70969.87</v>
      </c>
      <c r="D14" s="8">
        <f>ROUND('NCE Grid Feb 2023'!D14*1.01,2)</f>
        <v>47674.25</v>
      </c>
      <c r="E14" s="8">
        <f>ROUND('NCE Grid Feb 2023'!E14*1.01,2)</f>
        <v>26190.47</v>
      </c>
      <c r="F14" s="8">
        <f>ROUND('NCE Grid Feb 2023'!F14*1.01,2)</f>
        <v>16499.78</v>
      </c>
      <c r="H14" s="5">
        <f>B14/'NCE Grid Feb 2023'!B14-1</f>
        <v>9.9999393445018292E-3</v>
      </c>
      <c r="I14" s="5">
        <f>C14/'NCE Grid Feb 2023'!C14-1</f>
        <v>9.9999715372178777E-3</v>
      </c>
      <c r="J14" s="5">
        <f>D14/'NCE Grid Feb 2023'!D14-1</f>
        <v>9.9999512734885165E-3</v>
      </c>
      <c r="K14" s="5">
        <f>E14/'NCE Grid Feb 2023'!E14-1</f>
        <v>9.9999382981710294E-3</v>
      </c>
      <c r="L14" s="5">
        <f>F14/'NCE Grid Feb 2023'!F14-1</f>
        <v>9.9997429057283593E-3</v>
      </c>
      <c r="N14" s="5">
        <f t="shared" si="1"/>
        <v>3.5992639990109598E-2</v>
      </c>
      <c r="O14" s="5">
        <f t="shared" si="0"/>
        <v>3.6150581848453989E-2</v>
      </c>
      <c r="P14" s="5">
        <f t="shared" si="0"/>
        <v>3.5956007411629409E-2</v>
      </c>
      <c r="Q14" s="5">
        <f t="shared" si="0"/>
        <v>3.5161664529057335E-2</v>
      </c>
      <c r="R14" s="5">
        <f t="shared" si="0"/>
        <v>3.4254981727918299E-2</v>
      </c>
    </row>
    <row r="15" spans="1:19" x14ac:dyDescent="0.25">
      <c r="A15" s="2">
        <v>4.5</v>
      </c>
      <c r="B15" s="8">
        <f>ROUND('NCE Grid Feb 2023'!B15*1.01,2)</f>
        <v>52540.73</v>
      </c>
      <c r="C15" s="8">
        <f>ROUND('NCE Grid Feb 2023'!C15*1.01,2)</f>
        <v>72242.89</v>
      </c>
      <c r="D15" s="8">
        <f>ROUND('NCE Grid Feb 2023'!D15*1.01,2)</f>
        <v>48523.91</v>
      </c>
      <c r="E15" s="8">
        <f>ROUND('NCE Grid Feb 2023'!E15*1.01,2)</f>
        <v>26647.63</v>
      </c>
      <c r="F15" s="8">
        <f>ROUND('NCE Grid Feb 2023'!F15*1.01,2)</f>
        <v>16780.650000000001</v>
      </c>
      <c r="H15" s="5">
        <f>B15/'NCE Grid Feb 2023'!B15-1</f>
        <v>1.0000092271280847E-2</v>
      </c>
      <c r="I15" s="5">
        <f>C15/'NCE Grid Feb 2023'!C15-1</f>
        <v>1.0000054524399671E-2</v>
      </c>
      <c r="J15" s="5">
        <f>D15/'NCE Grid Feb 2023'!D15-1</f>
        <v>9.9999000905013347E-3</v>
      </c>
      <c r="K15" s="5">
        <f>E15/'NCE Grid Feb 2023'!E15-1</f>
        <v>1.0000079594326694E-2</v>
      </c>
      <c r="L15" s="5">
        <f>F15/'NCE Grid Feb 2023'!F15-1</f>
        <v>1.0000300941948481E-2</v>
      </c>
      <c r="N15" s="5">
        <f t="shared" si="1"/>
        <v>3.6034122790620016E-2</v>
      </c>
      <c r="O15" s="5">
        <f t="shared" si="0"/>
        <v>3.6164182998436489E-2</v>
      </c>
      <c r="P15" s="5">
        <f t="shared" si="0"/>
        <v>3.5979008811090063E-2</v>
      </c>
      <c r="Q15" s="5">
        <f t="shared" si="0"/>
        <v>3.5199927898613703E-2</v>
      </c>
      <c r="R15" s="5">
        <f t="shared" si="0"/>
        <v>3.425991954287233E-2</v>
      </c>
    </row>
    <row r="16" spans="1:19" x14ac:dyDescent="0.25">
      <c r="A16" s="2">
        <v>5</v>
      </c>
      <c r="B16" s="8">
        <f>ROUND('NCE Grid Feb 2023'!B16*1.01,2)</f>
        <v>53479.72</v>
      </c>
      <c r="C16" s="8">
        <f>ROUND('NCE Grid Feb 2023'!C16*1.01,2)</f>
        <v>73539.19</v>
      </c>
      <c r="D16" s="8">
        <f>ROUND('NCE Grid Feb 2023'!D16*1.01,2)</f>
        <v>49388.86</v>
      </c>
      <c r="E16" s="8">
        <f>ROUND('NCE Grid Feb 2023'!E16*1.01,2)</f>
        <v>27114.16</v>
      </c>
      <c r="F16" s="8">
        <f>ROUND('NCE Grid Feb 2023'!F16*1.01,2)</f>
        <v>17066.22</v>
      </c>
      <c r="H16" s="5">
        <f>B16/'NCE Grid Feb 2023'!B16-1</f>
        <v>9.9999584515417794E-3</v>
      </c>
      <c r="I16" s="5">
        <f>C16/'NCE Grid Feb 2023'!C16-1</f>
        <v>9.9999890126611923E-3</v>
      </c>
      <c r="J16" s="5">
        <f>D16/'NCE Grid Feb 2023'!D16-1</f>
        <v>1.0000028629938873E-2</v>
      </c>
      <c r="K16" s="5">
        <f>E16/'NCE Grid Feb 2023'!E16-1</f>
        <v>1.0000111749740137E-2</v>
      </c>
      <c r="L16" s="5">
        <f>F16/'NCE Grid Feb 2023'!F16-1</f>
        <v>9.9998520469308794E-3</v>
      </c>
      <c r="N16" s="5">
        <f t="shared" si="1"/>
        <v>3.6039364277648422E-2</v>
      </c>
      <c r="O16" s="5">
        <f t="shared" si="0"/>
        <v>3.6202968950062919E-2</v>
      </c>
      <c r="P16" s="5">
        <f t="shared" si="0"/>
        <v>3.596511743761055E-2</v>
      </c>
      <c r="Q16" s="5">
        <f t="shared" si="0"/>
        <v>3.5268171972477003E-2</v>
      </c>
      <c r="R16" s="5">
        <f t="shared" si="0"/>
        <v>3.4330154705093152E-2</v>
      </c>
    </row>
    <row r="17" spans="1:18" x14ac:dyDescent="0.25">
      <c r="A17" s="2">
        <v>5.5</v>
      </c>
      <c r="B17" s="8">
        <f>ROUND('NCE Grid Feb 2023'!B17*1.01,2)</f>
        <v>54435.18</v>
      </c>
      <c r="C17" s="8">
        <f>ROUND('NCE Grid Feb 2023'!C17*1.01,2)</f>
        <v>74858.81</v>
      </c>
      <c r="D17" s="8">
        <f>ROUND('NCE Grid Feb 2023'!D17*1.01,2)</f>
        <v>50270.27</v>
      </c>
      <c r="E17" s="8">
        <f>ROUND('NCE Grid Feb 2023'!E17*1.01,2)</f>
        <v>27588.94</v>
      </c>
      <c r="F17" s="8">
        <f>ROUND('NCE Grid Feb 2023'!F17*1.01,2)</f>
        <v>17357.650000000001</v>
      </c>
      <c r="H17" s="5">
        <f>B17/'NCE Grid Feb 2023'!B17-1</f>
        <v>9.999959180810869E-3</v>
      </c>
      <c r="I17" s="5">
        <f>C17/'NCE Grid Feb 2023'!C17-1</f>
        <v>1.0000049920646292E-2</v>
      </c>
      <c r="J17" s="5">
        <f>D17/'NCE Grid Feb 2023'!D17-1</f>
        <v>1.0000092420439088E-2</v>
      </c>
      <c r="K17" s="5">
        <f>E17/'NCE Grid Feb 2023'!E17-1</f>
        <v>1.0000080539527056E-2</v>
      </c>
      <c r="L17" s="5">
        <f>F17/'NCE Grid Feb 2023'!F17-1</f>
        <v>1.0000122193975391E-2</v>
      </c>
      <c r="N17" s="5">
        <f t="shared" si="1"/>
        <v>3.605678870468676E-2</v>
      </c>
      <c r="O17" s="5">
        <f t="shared" si="0"/>
        <v>3.6210068561764341E-2</v>
      </c>
      <c r="P17" s="5">
        <f t="shared" si="0"/>
        <v>3.5989680139131286E-2</v>
      </c>
      <c r="Q17" s="5">
        <f t="shared" si="0"/>
        <v>3.5324342164762879E-2</v>
      </c>
      <c r="R17" s="5">
        <f t="shared" si="0"/>
        <v>3.4384842065116716E-2</v>
      </c>
    </row>
    <row r="18" spans="1:18" x14ac:dyDescent="0.25">
      <c r="A18" s="2">
        <v>6</v>
      </c>
      <c r="B18" s="8">
        <f>ROUND('NCE Grid Feb 2023'!B18*1.01,2)</f>
        <v>55816.78</v>
      </c>
      <c r="C18" s="8">
        <f>ROUND('NCE Grid Feb 2023'!C18*1.01,2)</f>
        <v>76752.850000000006</v>
      </c>
      <c r="D18" s="8">
        <f>ROUND('NCE Grid Feb 2023'!D18*1.01,2)</f>
        <v>51542.21</v>
      </c>
      <c r="E18" s="8">
        <f>ROUND('NCE Grid Feb 2023'!E18*1.01,2)</f>
        <v>28280.07</v>
      </c>
      <c r="F18" s="8">
        <f>ROUND('NCE Grid Feb 2023'!F18*1.01,2)</f>
        <v>17783</v>
      </c>
      <c r="H18" s="5">
        <f>B18/'NCE Grid Feb 2023'!B18-1</f>
        <v>9.9999746671168843E-3</v>
      </c>
      <c r="I18" s="5">
        <f>C18/'NCE Grid Feb 2023'!C18-1</f>
        <v>1.0000010527296599E-2</v>
      </c>
      <c r="J18" s="5">
        <f>D18/'NCE Grid Feb 2023'!D18-1</f>
        <v>1.000002155514923E-2</v>
      </c>
      <c r="K18" s="5">
        <f>E18/'NCE Grid Feb 2023'!E18-1</f>
        <v>9.9999750000625554E-3</v>
      </c>
      <c r="L18" s="5">
        <f>F18/'NCE Grid Feb 2023'!F18-1</f>
        <v>1.0000039757072976E-2</v>
      </c>
      <c r="N18" s="5">
        <f t="shared" si="1"/>
        <v>4.3699929618180366E-2</v>
      </c>
      <c r="O18" s="5">
        <f t="shared" si="0"/>
        <v>4.3699964603907127E-2</v>
      </c>
      <c r="P18" s="5">
        <f t="shared" si="0"/>
        <v>4.3599913016822089E-2</v>
      </c>
      <c r="Q18" s="5">
        <f t="shared" si="0"/>
        <v>4.3000041306830106E-2</v>
      </c>
      <c r="R18" s="5">
        <f t="shared" si="0"/>
        <v>4.199992734184832E-2</v>
      </c>
    </row>
    <row r="19" spans="1:18" x14ac:dyDescent="0.25">
      <c r="A19" s="2">
        <v>6.5</v>
      </c>
      <c r="B19" s="8">
        <f>ROUND('NCE Grid Feb 2023'!B19*1.01,2)</f>
        <v>56813.99</v>
      </c>
      <c r="C19" s="8">
        <f>ROUND('NCE Grid Feb 2023'!C19*1.01,2)</f>
        <v>78130.14</v>
      </c>
      <c r="D19" s="8">
        <f>ROUND('NCE Grid Feb 2023'!D19*1.01,2)</f>
        <v>52462.05</v>
      </c>
      <c r="E19" s="8">
        <f>ROUND('NCE Grid Feb 2023'!E19*1.01,2)</f>
        <v>28775.26</v>
      </c>
      <c r="F19" s="8">
        <f>ROUND('NCE Grid Feb 2023'!F19*1.01,2)</f>
        <v>18086.669999999998</v>
      </c>
      <c r="H19" s="5">
        <f>B19/'NCE Grid Feb 2023'!B19-1</f>
        <v>9.9999146689118135E-3</v>
      </c>
      <c r="I19" s="5">
        <f>C19/'NCE Grid Feb 2023'!C19-1</f>
        <v>1.0000055586745882E-2</v>
      </c>
      <c r="J19" s="5">
        <f>D19/'NCE Grid Feb 2023'!D19-1</f>
        <v>1.0000073157649725E-2</v>
      </c>
      <c r="K19" s="5">
        <f>E19/'NCE Grid Feb 2023'!E19-1</f>
        <v>9.9998736414701472E-3</v>
      </c>
      <c r="L19" s="5">
        <f>F19/'NCE Grid Feb 2023'!F19-1</f>
        <v>1.0000228953197965E-2</v>
      </c>
      <c r="N19" s="5">
        <f t="shared" si="1"/>
        <v>4.369986468309639E-2</v>
      </c>
      <c r="O19" s="5">
        <f t="shared" si="0"/>
        <v>4.3700000040075571E-2</v>
      </c>
      <c r="P19" s="5">
        <f t="shared" si="0"/>
        <v>4.3599924965591175E-2</v>
      </c>
      <c r="Q19" s="5">
        <f t="shared" si="0"/>
        <v>4.2999839790872629E-2</v>
      </c>
      <c r="R19" s="5">
        <f t="shared" si="0"/>
        <v>4.1999925105068669E-2</v>
      </c>
    </row>
    <row r="20" spans="1:18" x14ac:dyDescent="0.25">
      <c r="A20" s="6">
        <v>7</v>
      </c>
      <c r="B20" s="10">
        <f>ROUND('NCE Grid Feb 2023'!B20*1.01,2)</f>
        <v>58255.85</v>
      </c>
      <c r="C20" s="10">
        <f>ROUND('NCE Grid Feb 2023'!C20*1.01,2)</f>
        <v>80115.19</v>
      </c>
      <c r="D20" s="10">
        <f>ROUND('NCE Grid Feb 2023'!D20*1.01,2)</f>
        <v>53792.7</v>
      </c>
      <c r="E20" s="10">
        <f>ROUND('NCE Grid Feb 2023'!E20*1.01,2)</f>
        <v>29494.7</v>
      </c>
      <c r="F20" s="11">
        <f>ROUND('NCE Grid Feb 2023'!F20*1.01,2)</f>
        <v>18532.419999999998</v>
      </c>
      <c r="H20" s="14">
        <f>B20/'NCE Grid Feb 2023'!B20-1</f>
        <v>9.9999895976112807E-3</v>
      </c>
      <c r="I20" s="14">
        <f>C20/'NCE Grid Feb 2023'!C20-1</f>
        <v>1.0000003782054234E-2</v>
      </c>
      <c r="J20" s="14">
        <f>D20/'NCE Grid Feb 2023'!D20-1</f>
        <v>9.9999812242184127E-3</v>
      </c>
      <c r="K20" s="14">
        <f>E20/'NCE Grid Feb 2023'!E20-1</f>
        <v>1.0000113003365785E-2</v>
      </c>
      <c r="L20" s="14">
        <f>F20/'NCE Grid Feb 2023'!F20-1</f>
        <v>1.0000038149363455E-2</v>
      </c>
      <c r="N20" s="14">
        <f t="shared" si="1"/>
        <v>4.3697791237688799E-2</v>
      </c>
      <c r="O20" s="14">
        <f t="shared" si="0"/>
        <v>4.380736350506842E-2</v>
      </c>
      <c r="P20" s="14">
        <f t="shared" si="0"/>
        <v>4.3663048208449018E-2</v>
      </c>
      <c r="Q20" s="14">
        <f t="shared" si="0"/>
        <v>4.2950035130747688E-2</v>
      </c>
      <c r="R20" s="14">
        <f t="shared" si="0"/>
        <v>4.2142495641905198E-2</v>
      </c>
    </row>
    <row r="21" spans="1:18" x14ac:dyDescent="0.25">
      <c r="H21" s="7"/>
      <c r="I21" s="7"/>
      <c r="J21" s="7"/>
      <c r="K21" s="7"/>
    </row>
  </sheetData>
  <mergeCells count="2">
    <mergeCell ref="A5:A6"/>
    <mergeCell ref="B5:F5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12" zoomScaleNormal="100" workbookViewId="0">
      <selection activeCell="B27" sqref="B27:D39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17</v>
      </c>
    </row>
    <row r="2" spans="1:27" ht="18.75" x14ac:dyDescent="0.3">
      <c r="A2" s="1" t="s">
        <v>19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Feb March 2020'!B7*1.0175,2)</f>
        <v>46293.61</v>
      </c>
      <c r="C7" s="8">
        <f>ROUND('NTE NTF Grid Feb March 2020'!C7*1.0175,2)</f>
        <v>50817.69</v>
      </c>
      <c r="D7" s="8">
        <f>ROUND('NTE NTF Grid Feb March 2020'!D7*1.0175,2)</f>
        <v>59906.81</v>
      </c>
      <c r="E7" s="8">
        <f>ROUND('NTE NTF Grid Feb March 2020'!E7*1.0175,2)</f>
        <v>69044.61</v>
      </c>
      <c r="F7" s="8">
        <f>ROUND('NTE NTF Grid Feb March 2020'!F7*1.0175,2)</f>
        <v>75739.91</v>
      </c>
      <c r="G7" s="8">
        <f>ROUND('NTE NTF Grid Feb March 2020'!G7*1.0175,2)</f>
        <v>85501.1</v>
      </c>
      <c r="H7" s="8">
        <f>ROUND('NTE NTF Grid Feb March 2020'!H7*1.0175,2)</f>
        <v>90025.16</v>
      </c>
      <c r="I7" s="8">
        <f>ROUND('NTE NTF Grid Feb March 2020'!I7*1.0175,2)</f>
        <v>96777.05</v>
      </c>
      <c r="K7" s="5">
        <f>B7/'NTE NTF Grid Feb March 2020'!B7-1</f>
        <v>1.7499897246898266E-2</v>
      </c>
      <c r="L7" s="5">
        <f>C7/'NTE NTF Grid Feb March 2020'!C7-1</f>
        <v>1.7499911900765053E-2</v>
      </c>
      <c r="M7" s="5">
        <f>D7/'NTE NTF Grid Feb March 2020'!D7-1</f>
        <v>1.7500030147867163E-2</v>
      </c>
      <c r="N7" s="5">
        <f>E7/'NTE NTF Grid Feb March 2020'!E7-1</f>
        <v>1.7500008473688267E-2</v>
      </c>
      <c r="O7" s="5">
        <f>F7/'NTE NTF Grid Feb March 2020'!F7-1</f>
        <v>1.7499972460028879E-2</v>
      </c>
      <c r="P7" s="5">
        <f>G7/'NTE NTF Grid Feb March 2020'!G7-1</f>
        <v>1.7499940795355773E-2</v>
      </c>
      <c r="Q7" s="5">
        <f>H7/'NTE NTF Grid Feb March 2020'!H7-1</f>
        <v>1.7499950834580114E-2</v>
      </c>
      <c r="R7" s="5">
        <f>I7/'NTE NTF Grid Feb March 2020'!I7-1</f>
        <v>1.7499998422921603E-2</v>
      </c>
    </row>
    <row r="8" spans="1:27" x14ac:dyDescent="0.25">
      <c r="A8" s="2">
        <v>1.5</v>
      </c>
      <c r="B8" s="8">
        <f>ROUND('NTE NTF Grid Feb March 2020'!B8*1.0175,2)</f>
        <v>47118.49</v>
      </c>
      <c r="C8" s="8">
        <f>ROUND('NTE NTF Grid Feb March 2020'!C8*1.0175,2)</f>
        <v>51725.61</v>
      </c>
      <c r="D8" s="8">
        <f>ROUND('NTE NTF Grid Feb March 2020'!D8*1.0175,2)</f>
        <v>60979.69</v>
      </c>
      <c r="E8" s="8">
        <f>ROUND('NTE NTF Grid Feb March 2020'!E8*1.0175,2)</f>
        <v>70285.8</v>
      </c>
      <c r="F8" s="8">
        <f>ROUND('NTE NTF Grid Feb March 2020'!F8*1.0175,2)</f>
        <v>77101.81</v>
      </c>
      <c r="G8" s="8">
        <f>ROUND('NTE NTF Grid Feb March 2020'!G8*1.0175,2)</f>
        <v>87043.44</v>
      </c>
      <c r="H8" s="8">
        <f>ROUND('NTE NTF Grid Feb March 2020'!H8*1.0175,2)</f>
        <v>91649.45</v>
      </c>
      <c r="I8" s="8">
        <f>ROUND('NTE NTF Grid Feb March 2020'!I8*1.0175,2)</f>
        <v>98523.16</v>
      </c>
      <c r="K8" s="5">
        <f>B8/'NTE NTF Grid Feb March 2020'!B8-1</f>
        <v>1.7499962209635012E-2</v>
      </c>
      <c r="L8" s="5">
        <f>C8/'NTE NTF Grid Feb March 2020'!C8-1</f>
        <v>1.7500006884887398E-2</v>
      </c>
      <c r="M8" s="5">
        <f>D8/'NTE NTF Grid Feb March 2020'!D8-1</f>
        <v>1.7499987485587676E-2</v>
      </c>
      <c r="N8" s="5">
        <f>E8/'NTE NTF Grid Feb March 2020'!E8-1</f>
        <v>1.7500048858555717E-2</v>
      </c>
      <c r="O8" s="5">
        <f>F8/'NTE NTF Grid Feb March 2020'!F8-1</f>
        <v>1.7500062355057411E-2</v>
      </c>
      <c r="P8" s="5">
        <f>G8/'NTE NTF Grid Feb March 2020'!G8-1</f>
        <v>1.7499980712217145E-2</v>
      </c>
      <c r="Q8" s="5">
        <f>H8/'NTE NTF Grid Feb March 2020'!H8-1</f>
        <v>1.7499994726509538E-2</v>
      </c>
      <c r="R8" s="5">
        <f>I8/'NTE NTF Grid Feb March 2020'!I8-1</f>
        <v>1.7499983992342871E-2</v>
      </c>
    </row>
    <row r="9" spans="1:27" x14ac:dyDescent="0.25">
      <c r="A9" s="2">
        <v>2</v>
      </c>
      <c r="B9" s="8">
        <f>ROUND('NTE NTF Grid Feb March 2020'!B9*1.0175,2)</f>
        <v>47959.96</v>
      </c>
      <c r="C9" s="8">
        <f>ROUND('NTE NTF Grid Feb March 2020'!C9*1.0175,2)</f>
        <v>52651.23</v>
      </c>
      <c r="D9" s="8">
        <f>ROUND('NTE NTF Grid Feb March 2020'!D9*1.0175,2)</f>
        <v>62073.61</v>
      </c>
      <c r="E9" s="8">
        <f>ROUND('NTE NTF Grid Feb March 2020'!E9*1.0175,2)</f>
        <v>71548.03</v>
      </c>
      <c r="F9" s="8">
        <f>ROUND('NTE NTF Grid Feb March 2020'!F9*1.0175,2)</f>
        <v>78490.23</v>
      </c>
      <c r="G9" s="8">
        <f>ROUND('NTE NTF Grid Feb March 2020'!G9*1.0175,2)</f>
        <v>88612.37</v>
      </c>
      <c r="H9" s="8">
        <f>ROUND('NTE NTF Grid Feb March 2020'!H9*1.0175,2)</f>
        <v>93302.49</v>
      </c>
      <c r="I9" s="8">
        <f>ROUND('NTE NTF Grid Feb March 2020'!I9*1.0175,2)</f>
        <v>100300.17</v>
      </c>
      <c r="K9" s="5">
        <f>B9/'NTE NTF Grid Feb March 2020'!B9-1</f>
        <v>1.7499909833648353E-2</v>
      </c>
      <c r="L9" s="5">
        <f>C9/'NTE NTF Grid Feb March 2020'!C9-1</f>
        <v>1.7500011595170895E-2</v>
      </c>
      <c r="M9" s="5">
        <f>D9/'NTE NTF Grid Feb March 2020'!D9-1</f>
        <v>1.7500081959151537E-2</v>
      </c>
      <c r="N9" s="5">
        <f>E9/'NTE NTF Grid Feb March 2020'!E9-1</f>
        <v>1.7500060795702765E-2</v>
      </c>
      <c r="O9" s="5">
        <f>F9/'NTE NTF Grid Feb March 2020'!F9-1</f>
        <v>1.7499936479359324E-2</v>
      </c>
      <c r="P9" s="5">
        <f>G9/'NTE NTF Grid Feb March 2020'!G9-1</f>
        <v>1.7500050523422628E-2</v>
      </c>
      <c r="Q9" s="5">
        <f>H9/'NTE NTF Grid Feb March 2020'!H9-1</f>
        <v>1.7499987458802213E-2</v>
      </c>
      <c r="R9" s="5">
        <f>I9/'NTE NTF Grid Feb March 2020'!I9-1</f>
        <v>1.7499955110372056E-2</v>
      </c>
      <c r="T9" s="5">
        <f>B9/B7-1</f>
        <v>3.5995248588304163E-2</v>
      </c>
      <c r="U9" s="5">
        <f t="shared" ref="U9:AA19" si="0">C9/C7-1</f>
        <v>3.608074274922779E-2</v>
      </c>
      <c r="V9" s="5">
        <f t="shared" si="0"/>
        <v>3.6169510611564926E-2</v>
      </c>
      <c r="W9" s="5">
        <f t="shared" si="0"/>
        <v>3.6258007685176175E-2</v>
      </c>
      <c r="X9" s="5">
        <f t="shared" si="0"/>
        <v>3.6312691683948239E-2</v>
      </c>
      <c r="Y9" s="5">
        <f t="shared" si="0"/>
        <v>3.6388654648887409E-2</v>
      </c>
      <c r="Z9" s="5">
        <f t="shared" si="0"/>
        <v>3.6404600669412979E-2</v>
      </c>
      <c r="AA9" s="5">
        <f t="shared" si="0"/>
        <v>3.6404498793877194E-2</v>
      </c>
    </row>
    <row r="10" spans="1:27" x14ac:dyDescent="0.25">
      <c r="A10" s="2">
        <v>2.5</v>
      </c>
      <c r="B10" s="8">
        <f>ROUND('NTE NTF Grid Feb March 2020'!B10*1.0175,2)</f>
        <v>48815.85</v>
      </c>
      <c r="C10" s="8">
        <f>ROUND('NTE NTF Grid Feb March 2020'!C10*1.0175,2)</f>
        <v>53592.38</v>
      </c>
      <c r="D10" s="8">
        <f>ROUND('NTE NTF Grid Feb March 2020'!D10*1.0175,2)</f>
        <v>63185.24</v>
      </c>
      <c r="E10" s="8">
        <f>ROUND('NTE NTF Grid Feb March 2020'!E10*1.0175,2)</f>
        <v>72834.59</v>
      </c>
      <c r="F10" s="8">
        <f>ROUND('NTE NTF Grid Feb March 2020'!F10*1.0175,2)</f>
        <v>79900.83</v>
      </c>
      <c r="G10" s="8">
        <f>ROUND('NTE NTF Grid Feb March 2020'!G10*1.0175,2)</f>
        <v>90210.07</v>
      </c>
      <c r="H10" s="8">
        <f>ROUND('NTE NTF Grid Feb March 2020'!H10*1.0175,2)</f>
        <v>94986.58</v>
      </c>
      <c r="I10" s="8">
        <f>ROUND('NTE NTF Grid Feb March 2020'!I10*1.0175,2)</f>
        <v>102110.57</v>
      </c>
      <c r="K10" s="5">
        <f>B10/'NTE NTF Grid Feb March 2020'!B10-1</f>
        <v>1.7499901513810867E-2</v>
      </c>
      <c r="L10" s="5">
        <f>C10/'NTE NTF Grid Feb March 2020'!C10-1</f>
        <v>1.750007214645577E-2</v>
      </c>
      <c r="M10" s="5">
        <f>D10/'NTE NTF Grid Feb March 2020'!D10-1</f>
        <v>1.749993397588212E-2</v>
      </c>
      <c r="N10" s="5">
        <f>E10/'NTE NTF Grid Feb March 2020'!E10-1</f>
        <v>1.7499952152715492E-2</v>
      </c>
      <c r="O10" s="5">
        <f>F10/'NTE NTF Grid Feb March 2020'!F10-1</f>
        <v>1.7500055076871357E-2</v>
      </c>
      <c r="P10" s="5">
        <f>G10/'NTE NTF Grid Feb March 2020'!G10-1</f>
        <v>1.7499947833570451E-2</v>
      </c>
      <c r="Q10" s="5">
        <f>H10/'NTE NTF Grid Feb March 2020'!H10-1</f>
        <v>1.7500045526170238E-2</v>
      </c>
      <c r="R10" s="5">
        <f>I10/'NTE NTF Grid Feb March 2020'!I10-1</f>
        <v>1.7499985302085186E-2</v>
      </c>
      <c r="T10" s="5">
        <f t="shared" ref="T10:T19" si="1">B10/B8-1</f>
        <v>3.6023225701842243E-2</v>
      </c>
      <c r="U10" s="5">
        <f t="shared" si="0"/>
        <v>3.6089859549263803E-2</v>
      </c>
      <c r="V10" s="5">
        <f t="shared" si="0"/>
        <v>3.6168599741979612E-2</v>
      </c>
      <c r="W10" s="5">
        <f t="shared" si="0"/>
        <v>3.6263228134274517E-2</v>
      </c>
      <c r="X10" s="5">
        <f t="shared" si="0"/>
        <v>3.6302909101615155E-2</v>
      </c>
      <c r="Y10" s="5">
        <f t="shared" si="0"/>
        <v>3.637988112602164E-2</v>
      </c>
      <c r="Z10" s="5">
        <f t="shared" ref="Z10:Z19" si="2">H10/H8-1</f>
        <v>3.6411893361062209E-2</v>
      </c>
      <c r="AA10" s="5">
        <f t="shared" ref="AA10:AA19" si="3">I10/I8-1</f>
        <v>3.64118446870767E-2</v>
      </c>
    </row>
    <row r="11" spans="1:27" x14ac:dyDescent="0.25">
      <c r="A11" s="2">
        <v>3</v>
      </c>
      <c r="B11" s="8">
        <f>ROUND('NTE NTF Grid Feb March 2020'!B11*1.0175,2)</f>
        <v>49688.34</v>
      </c>
      <c r="C11" s="8">
        <f>ROUND('NTE NTF Grid Feb March 2020'!C11*1.0175,2)</f>
        <v>54551.23</v>
      </c>
      <c r="D11" s="8">
        <f>ROUND('NTE NTF Grid Feb March 2020'!D11*1.0175,2)</f>
        <v>64319.02</v>
      </c>
      <c r="E11" s="8">
        <f>ROUND('NTE NTF Grid Feb March 2020'!E11*1.0175,2)</f>
        <v>74143.3</v>
      </c>
      <c r="F11" s="8">
        <f>ROUND('NTE NTF Grid Feb March 2020'!F11*1.0175,2)</f>
        <v>81340.2</v>
      </c>
      <c r="G11" s="8">
        <f>ROUND('NTE NTF Grid Feb March 2020'!G11*1.0175,2)</f>
        <v>91836.57</v>
      </c>
      <c r="H11" s="8">
        <f>ROUND('NTE NTF Grid Feb March 2020'!H11*1.0175,2)</f>
        <v>96700.53</v>
      </c>
      <c r="I11" s="8">
        <f>ROUND('NTE NTF Grid Feb March 2020'!I11*1.0175,2)</f>
        <v>103953.07</v>
      </c>
      <c r="K11" s="5">
        <f>B11/'NTE NTF Grid Feb March 2020'!B11-1</f>
        <v>1.7499987201474276E-2</v>
      </c>
      <c r="L11" s="5">
        <f>C11/'NTE NTF Grid Feb March 2020'!C11-1</f>
        <v>1.7500046630481547E-2</v>
      </c>
      <c r="M11" s="5">
        <f>D11/'NTE NTF Grid Feb March 2020'!D11-1</f>
        <v>1.7499936721676601E-2</v>
      </c>
      <c r="N11" s="5">
        <f>E11/'NTE NTF Grid Feb March 2020'!E11-1</f>
        <v>1.7499973582407957E-2</v>
      </c>
      <c r="O11" s="5">
        <f>F11/'NTE NTF Grid Feb March 2020'!F11-1</f>
        <v>1.7499980923485925E-2</v>
      </c>
      <c r="P11" s="5">
        <f>G11/'NTE NTF Grid Feb March 2020'!G11-1</f>
        <v>1.7500014126317298E-2</v>
      </c>
      <c r="Q11" s="5">
        <f>H11/'NTE NTF Grid Feb March 2020'!H11-1</f>
        <v>1.7499956332971189E-2</v>
      </c>
      <c r="R11" s="5">
        <f>I11/'NTE NTF Grid Feb March 2020'!I11-1</f>
        <v>1.749999363775423E-2</v>
      </c>
      <c r="T11" s="5">
        <f t="shared" si="1"/>
        <v>3.6037978346937782E-2</v>
      </c>
      <c r="U11" s="5">
        <f t="shared" si="0"/>
        <v>3.6086526373647843E-2</v>
      </c>
      <c r="V11" s="5">
        <f t="shared" si="0"/>
        <v>3.6173343229111365E-2</v>
      </c>
      <c r="W11" s="5">
        <f t="shared" si="0"/>
        <v>3.6273116115146831E-2</v>
      </c>
      <c r="X11" s="5">
        <f t="shared" si="0"/>
        <v>3.6309869393936101E-2</v>
      </c>
      <c r="Y11" s="5">
        <f t="shared" si="0"/>
        <v>3.63854391886822E-2</v>
      </c>
      <c r="Z11" s="5">
        <f t="shared" si="2"/>
        <v>3.6419606807921223E-2</v>
      </c>
      <c r="AA11" s="5">
        <f t="shared" si="3"/>
        <v>3.641967904939758E-2</v>
      </c>
    </row>
    <row r="12" spans="1:27" x14ac:dyDescent="0.25">
      <c r="A12" s="2">
        <v>3.5</v>
      </c>
      <c r="B12" s="8">
        <f>ROUND('NTE NTF Grid Feb March 2020'!B12*1.0175,2)</f>
        <v>50576.33</v>
      </c>
      <c r="C12" s="8">
        <f>ROUND('NTE NTF Grid Feb March 2020'!C12*1.0175,2)</f>
        <v>55526.66</v>
      </c>
      <c r="D12" s="8">
        <f>ROUND('NTE NTF Grid Feb March 2020'!D12*1.0175,2)</f>
        <v>65471.64</v>
      </c>
      <c r="E12" s="8">
        <f>ROUND('NTE NTF Grid Feb March 2020'!E12*1.0175,2)</f>
        <v>75475.3</v>
      </c>
      <c r="F12" s="8">
        <f>ROUND('NTE NTF Grid Feb March 2020'!F12*1.0175,2)</f>
        <v>82806.14</v>
      </c>
      <c r="G12" s="8">
        <f>ROUND('NTE NTF Grid Feb March 2020'!G12*1.0175,2)</f>
        <v>93492.95</v>
      </c>
      <c r="H12" s="8">
        <f>ROUND('NTE NTF Grid Feb March 2020'!H12*1.0175,2)</f>
        <v>98445.51</v>
      </c>
      <c r="I12" s="8">
        <f>ROUND('NTE NTF Grid Feb March 2020'!I12*1.0175,2)</f>
        <v>105828.92</v>
      </c>
      <c r="K12" s="5">
        <f>B12/'NTE NTF Grid Feb March 2020'!B12-1</f>
        <v>1.7499935119110299E-2</v>
      </c>
      <c r="L12" s="5">
        <f>C12/'NTE NTF Grid Feb March 2020'!C12-1</f>
        <v>1.7499925785654957E-2</v>
      </c>
      <c r="M12" s="5">
        <f>D12/'NTE NTF Grid Feb March 2020'!D12-1</f>
        <v>1.7500033801850279E-2</v>
      </c>
      <c r="N12" s="5">
        <f>E12/'NTE NTF Grid Feb March 2020'!E12-1</f>
        <v>1.7499986518768607E-2</v>
      </c>
      <c r="O12" s="5">
        <f>F12/'NTE NTF Grid Feb March 2020'!F12-1</f>
        <v>1.7499947162737284E-2</v>
      </c>
      <c r="P12" s="5">
        <f>G12/'NTE NTF Grid Feb March 2020'!G12-1</f>
        <v>1.7500034826156474E-2</v>
      </c>
      <c r="Q12" s="5">
        <f>H12/'NTE NTF Grid Feb March 2020'!H12-1</f>
        <v>1.7500041859452642E-2</v>
      </c>
      <c r="R12" s="5">
        <f>I12/'NTE NTF Grid Feb March 2020'!I12-1</f>
        <v>1.749996658935582E-2</v>
      </c>
      <c r="T12" s="5">
        <f t="shared" si="1"/>
        <v>3.6063696524796907E-2</v>
      </c>
      <c r="U12" s="5">
        <f t="shared" si="0"/>
        <v>3.6092444485578135E-2</v>
      </c>
      <c r="V12" s="5">
        <f t="shared" si="0"/>
        <v>3.6185666146080875E-2</v>
      </c>
      <c r="W12" s="5">
        <f t="shared" si="0"/>
        <v>3.6256262306137765E-2</v>
      </c>
      <c r="X12" s="5">
        <f t="shared" si="0"/>
        <v>3.6361449561913117E-2</v>
      </c>
      <c r="Y12" s="5">
        <f t="shared" si="0"/>
        <v>3.6391502633796868E-2</v>
      </c>
      <c r="Z12" s="5">
        <f t="shared" si="2"/>
        <v>3.6414933562193719E-2</v>
      </c>
      <c r="AA12" s="5">
        <f t="shared" si="3"/>
        <v>3.6414937258699043E-2</v>
      </c>
    </row>
    <row r="13" spans="1:27" x14ac:dyDescent="0.25">
      <c r="A13" s="2">
        <v>4</v>
      </c>
      <c r="B13" s="8">
        <f>ROUND('NTE NTF Grid Feb March 2020'!B13*1.0175,2)</f>
        <v>51479.82</v>
      </c>
      <c r="C13" s="8">
        <f>ROUND('NTE NTF Grid Feb March 2020'!C13*1.0175,2)</f>
        <v>56520.92</v>
      </c>
      <c r="D13" s="8">
        <f>ROUND('NTE NTF Grid Feb March 2020'!D13*1.0175,2)</f>
        <v>66647.490000000005</v>
      </c>
      <c r="E13" s="8">
        <f>ROUND('NTE NTF Grid Feb March 2020'!E13*1.0175,2)</f>
        <v>76833.850000000006</v>
      </c>
      <c r="F13" s="8">
        <f>ROUND('NTE NTF Grid Feb March 2020'!F13*1.0175,2)</f>
        <v>84296.45</v>
      </c>
      <c r="G13" s="8">
        <f>ROUND('NTE NTF Grid Feb March 2020'!G13*1.0175,2)</f>
        <v>95180.34</v>
      </c>
      <c r="H13" s="8">
        <f>ROUND('NTE NTF Grid Feb March 2020'!H13*1.0175,2)</f>
        <v>100223.7</v>
      </c>
      <c r="I13" s="8">
        <f>ROUND('NTE NTF Grid Feb March 2020'!I13*1.0175,2)</f>
        <v>107740.48</v>
      </c>
      <c r="K13" s="5">
        <f>B13/'NTE NTF Grid Feb March 2020'!B13-1</f>
        <v>1.7499953552190251E-2</v>
      </c>
      <c r="L13" s="5">
        <f>C13/'NTE NTF Grid Feb March 2020'!C13-1</f>
        <v>1.7499921690505627E-2</v>
      </c>
      <c r="M13" s="5">
        <f>D13/'NTE NTF Grid Feb March 2020'!D13-1</f>
        <v>1.7499979389696829E-2</v>
      </c>
      <c r="N13" s="5">
        <f>E13/'NTE NTF Grid Feb March 2020'!E13-1</f>
        <v>1.7500044363586431E-2</v>
      </c>
      <c r="O13" s="5">
        <f>F13/'NTE NTF Grid Feb March 2020'!F13-1</f>
        <v>1.7500047980225641E-2</v>
      </c>
      <c r="P13" s="5">
        <f>G13/'NTE NTF Grid Feb March 2020'!G13-1</f>
        <v>1.7500018440651965E-2</v>
      </c>
      <c r="Q13" s="5">
        <f>H13/'NTE NTF Grid Feb March 2020'!H13-1</f>
        <v>1.7500008883253315E-2</v>
      </c>
      <c r="R13" s="5">
        <f>I13/'NTE NTF Grid Feb March 2020'!I13-1</f>
        <v>1.7499996458503864E-2</v>
      </c>
      <c r="T13" s="5">
        <f t="shared" si="1"/>
        <v>3.6054333873902777E-2</v>
      </c>
      <c r="U13" s="5">
        <f t="shared" si="0"/>
        <v>3.6107160186855447E-2</v>
      </c>
      <c r="V13" s="5">
        <f t="shared" si="0"/>
        <v>3.6201888648179192E-2</v>
      </c>
      <c r="W13" s="5">
        <f t="shared" si="0"/>
        <v>3.6288511571510806E-2</v>
      </c>
      <c r="X13" s="5">
        <f t="shared" si="0"/>
        <v>3.6344267656091223E-2</v>
      </c>
      <c r="Y13" s="5">
        <f t="shared" si="0"/>
        <v>3.6410005295276049E-2</v>
      </c>
      <c r="Z13" s="5">
        <f t="shared" si="2"/>
        <v>3.6433823061776449E-2</v>
      </c>
      <c r="AA13" s="5">
        <f t="shared" si="3"/>
        <v>3.6433844618537936E-2</v>
      </c>
    </row>
    <row r="14" spans="1:27" x14ac:dyDescent="0.25">
      <c r="A14" s="2">
        <v>4.5</v>
      </c>
      <c r="B14" s="8">
        <f>ROUND('NTE NTF Grid Feb March 2020'!B14*1.0175,2)</f>
        <v>52398.79</v>
      </c>
      <c r="C14" s="8">
        <f>ROUND('NTE NTF Grid Feb March 2020'!C14*1.0175,2)</f>
        <v>57534.04</v>
      </c>
      <c r="D14" s="8">
        <f>ROUND('NTE NTF Grid Feb March 2020'!D14*1.0175,2)</f>
        <v>67843.28</v>
      </c>
      <c r="E14" s="8">
        <f>ROUND('NTE NTF Grid Feb March 2020'!E14*1.0175,2)</f>
        <v>78216.740000000005</v>
      </c>
      <c r="F14" s="8">
        <f>ROUND('NTE NTF Grid Feb March 2020'!F14*1.0175,2)</f>
        <v>85815.55</v>
      </c>
      <c r="G14" s="8">
        <f>ROUND('NTE NTF Grid Feb March 2020'!G14*1.0175,2)</f>
        <v>96898.73</v>
      </c>
      <c r="H14" s="8">
        <f>ROUND('NTE NTF Grid Feb March 2020'!H14*1.0175,2)</f>
        <v>102032.89</v>
      </c>
      <c r="I14" s="8">
        <f>ROUND('NTE NTF Grid Feb March 2020'!I14*1.0175,2)</f>
        <v>109685.35</v>
      </c>
      <c r="K14" s="5">
        <f>B14/'NTE NTF Grid Feb March 2020'!B14-1</f>
        <v>1.7500045633212169E-2</v>
      </c>
      <c r="L14" s="5">
        <f>C14/'NTE NTF Grid Feb March 2020'!C14-1</f>
        <v>1.7500019011571499E-2</v>
      </c>
      <c r="M14" s="5">
        <f>D14/'NTE NTF Grid Feb March 2020'!D14-1</f>
        <v>1.7500034494942973E-2</v>
      </c>
      <c r="N14" s="5">
        <f>E14/'NTE NTF Grid Feb March 2020'!E14-1</f>
        <v>1.7499986015621749E-2</v>
      </c>
      <c r="O14" s="5">
        <f>F14/'NTE NTF Grid Feb March 2020'!F14-1</f>
        <v>1.7499962354580623E-2</v>
      </c>
      <c r="P14" s="5">
        <f>G14/'NTE NTF Grid Feb March 2020'!G14-1</f>
        <v>1.7499968760556373E-2</v>
      </c>
      <c r="Q14" s="5">
        <f>H14/'NTE NTF Grid Feb March 2020'!H14-1</f>
        <v>1.7500046371079048E-2</v>
      </c>
      <c r="R14" s="5">
        <f>I14/'NTE NTF Grid Feb March 2020'!I14-1</f>
        <v>1.7499997912779675E-2</v>
      </c>
      <c r="T14" s="5">
        <f t="shared" si="1"/>
        <v>3.6033852199240268E-2</v>
      </c>
      <c r="U14" s="5">
        <f t="shared" si="0"/>
        <v>3.6151643192657401E-2</v>
      </c>
      <c r="V14" s="5">
        <f t="shared" si="0"/>
        <v>3.6223928406253547E-2</v>
      </c>
      <c r="W14" s="5">
        <f t="shared" si="0"/>
        <v>3.6322346516012516E-2</v>
      </c>
      <c r="X14" s="5">
        <f t="shared" si="0"/>
        <v>3.6342836412855517E-2</v>
      </c>
      <c r="Y14" s="5">
        <f t="shared" si="0"/>
        <v>3.642820127079105E-2</v>
      </c>
      <c r="Z14" s="5">
        <f t="shared" si="2"/>
        <v>3.6440260200795382E-2</v>
      </c>
      <c r="AA14" s="5">
        <f t="shared" si="3"/>
        <v>3.6440228247628381E-2</v>
      </c>
    </row>
    <row r="15" spans="1:27" x14ac:dyDescent="0.25">
      <c r="A15" s="2">
        <v>5</v>
      </c>
      <c r="B15" s="8">
        <f>ROUND('NTE NTF Grid Feb March 2020'!B15*1.0175,2)</f>
        <v>53336.61</v>
      </c>
      <c r="C15" s="8">
        <f>ROUND('NTE NTF Grid Feb March 2020'!C15*1.0175,2)</f>
        <v>58564.85</v>
      </c>
      <c r="D15" s="8">
        <f>ROUND('NTE NTF Grid Feb March 2020'!D15*1.0175,2)</f>
        <v>69062.34</v>
      </c>
      <c r="E15" s="8">
        <f>ROUND('NTE NTF Grid Feb March 2020'!E15*1.0175,2)</f>
        <v>79624</v>
      </c>
      <c r="F15" s="8">
        <f>ROUND('NTE NTF Grid Feb March 2020'!F15*1.0175,2)</f>
        <v>87360.1</v>
      </c>
      <c r="G15" s="8">
        <f>ROUND('NTE NTF Grid Feb March 2020'!G15*1.0175,2)</f>
        <v>98647.03</v>
      </c>
      <c r="H15" s="8">
        <f>ROUND('NTE NTF Grid Feb March 2020'!H15*1.0175,2)</f>
        <v>103876.36</v>
      </c>
      <c r="I15" s="8">
        <f>ROUND('NTE NTF Grid Feb March 2020'!I15*1.0175,2)</f>
        <v>111667.08</v>
      </c>
      <c r="K15" s="5">
        <f>B15/'NTE NTF Grid Feb March 2020'!B15-1</f>
        <v>1.7500052938547395E-2</v>
      </c>
      <c r="L15" s="5">
        <f>C15/'NTE NTF Grid Feb March 2020'!C15-1</f>
        <v>1.7500037788239498E-2</v>
      </c>
      <c r="M15" s="5">
        <f>D15/'NTE NTF Grid Feb March 2020'!D15-1</f>
        <v>1.7499934437861464E-2</v>
      </c>
      <c r="N15" s="5">
        <f>E15/'NTE NTF Grid Feb March 2020'!E15-1</f>
        <v>1.7499940898005217E-2</v>
      </c>
      <c r="O15" s="5">
        <f>F15/'NTE NTF Grid Feb March 2020'!F15-1</f>
        <v>1.750002533264694E-2</v>
      </c>
      <c r="P15" s="5">
        <f>G15/'NTE NTF Grid Feb March 2020'!G15-1</f>
        <v>1.7499979370894758E-2</v>
      </c>
      <c r="Q15" s="5">
        <f>H15/'NTE NTF Grid Feb March 2020'!H15-1</f>
        <v>1.7499987021229124E-2</v>
      </c>
      <c r="R15" s="5">
        <f>I15/'NTE NTF Grid Feb March 2020'!I15-1</f>
        <v>1.7499962641184474E-2</v>
      </c>
      <c r="T15" s="5">
        <f t="shared" si="1"/>
        <v>3.606830793114657E-2</v>
      </c>
      <c r="U15" s="5">
        <f t="shared" si="0"/>
        <v>3.6162362537623283E-2</v>
      </c>
      <c r="V15" s="5">
        <f t="shared" si="0"/>
        <v>3.6233172472061481E-2</v>
      </c>
      <c r="W15" s="5">
        <f t="shared" si="0"/>
        <v>3.6314072508406126E-2</v>
      </c>
      <c r="X15" s="5">
        <f t="shared" si="0"/>
        <v>3.6343760620998866E-2</v>
      </c>
      <c r="Y15" s="5">
        <f t="shared" si="0"/>
        <v>3.6422332595155815E-2</v>
      </c>
      <c r="Z15" s="5">
        <f t="shared" si="2"/>
        <v>3.644507237310135E-2</v>
      </c>
      <c r="AA15" s="5">
        <f t="shared" si="3"/>
        <v>3.64449833525895E-2</v>
      </c>
    </row>
    <row r="16" spans="1:27" x14ac:dyDescent="0.25">
      <c r="A16" s="2">
        <v>5.5</v>
      </c>
      <c r="B16" s="8">
        <f>ROUND('NTE NTF Grid Feb March 2020'!B16*1.0175,2)</f>
        <v>54289.9</v>
      </c>
      <c r="C16" s="8">
        <f>ROUND('NTE NTF Grid Feb March 2020'!C16*1.0175,2)</f>
        <v>59614.48</v>
      </c>
      <c r="D16" s="8">
        <f>ROUND('NTE NTF Grid Feb March 2020'!D16*1.0175,2)</f>
        <v>70301.289999999994</v>
      </c>
      <c r="E16" s="8">
        <f>ROUND('NTE NTF Grid Feb March 2020'!E16*1.0175,2)</f>
        <v>81055.64</v>
      </c>
      <c r="F16" s="8">
        <f>ROUND('NTE NTF Grid Feb March 2020'!F16*1.0175,2)</f>
        <v>88934.57</v>
      </c>
      <c r="G16" s="8">
        <f>ROUND('NTE NTF Grid Feb March 2020'!G16*1.0175,2)</f>
        <v>100428.52</v>
      </c>
      <c r="H16" s="8">
        <f>ROUND('NTE NTF Grid Feb March 2020'!H16*1.0175,2)</f>
        <v>105753.1</v>
      </c>
      <c r="I16" s="8">
        <f>ROUND('NTE NTF Grid Feb March 2020'!I16*1.0175,2)</f>
        <v>113684.58</v>
      </c>
      <c r="K16" s="5">
        <f>B16/'NTE NTF Grid Feb March 2020'!B16-1</f>
        <v>1.7499944242624688E-2</v>
      </c>
      <c r="L16" s="5">
        <f>C16/'NTE NTF Grid Feb March 2020'!C16-1</f>
        <v>1.7499991892699684E-2</v>
      </c>
      <c r="M16" s="5">
        <f>D16/'NTE NTF Grid Feb March 2020'!D16-1</f>
        <v>1.7499954408733309E-2</v>
      </c>
      <c r="N16" s="5">
        <f>E16/'NTE NTF Grid Feb March 2020'!E16-1</f>
        <v>1.7500033893385947E-2</v>
      </c>
      <c r="O16" s="5">
        <f>F16/'NTE NTF Grid Feb March 2020'!F16-1</f>
        <v>1.7500032606837967E-2</v>
      </c>
      <c r="P16" s="5">
        <f>G16/'NTE NTF Grid Feb March 2020'!G16-1</f>
        <v>1.7499981003280096E-2</v>
      </c>
      <c r="Q16" s="5">
        <f>H16/'NTE NTF Grid Feb March 2020'!H16-1</f>
        <v>1.7500006013417169E-2</v>
      </c>
      <c r="R16" s="5">
        <f>I16/'NTE NTF Grid Feb March 2020'!I16-1</f>
        <v>1.7499972254373386E-2</v>
      </c>
      <c r="T16" s="5">
        <f t="shared" si="1"/>
        <v>3.6090718888737605E-2</v>
      </c>
      <c r="U16" s="5">
        <f t="shared" si="0"/>
        <v>3.6160158403616416E-2</v>
      </c>
      <c r="V16" s="5">
        <f t="shared" si="0"/>
        <v>3.6230707005911134E-2</v>
      </c>
      <c r="W16" s="5">
        <f t="shared" si="0"/>
        <v>3.6295299446128748E-2</v>
      </c>
      <c r="X16" s="5">
        <f t="shared" si="0"/>
        <v>3.6345627336770603E-2</v>
      </c>
      <c r="Y16" s="5">
        <f t="shared" si="0"/>
        <v>3.6427618813992702E-2</v>
      </c>
      <c r="Z16" s="5">
        <f t="shared" si="2"/>
        <v>3.6460890209029762E-2</v>
      </c>
      <c r="AA16" s="5">
        <f t="shared" si="3"/>
        <v>3.6460931200019031E-2</v>
      </c>
    </row>
    <row r="17" spans="1:27" x14ac:dyDescent="0.25">
      <c r="A17" s="2">
        <v>6</v>
      </c>
      <c r="B17" s="8">
        <f>ROUND('NTE NTF Grid Feb March 2020'!B17*1.0175,2)</f>
        <v>55259.82</v>
      </c>
      <c r="C17" s="8">
        <f>ROUND('NTE NTF Grid Feb March 2020'!C17*1.0175,2)</f>
        <v>60679.64</v>
      </c>
      <c r="D17" s="8">
        <f>ROUND('NTE NTF Grid Feb March 2020'!D17*1.0175,2)</f>
        <v>71561.31</v>
      </c>
      <c r="E17" s="8">
        <f>ROUND('NTE NTF Grid Feb March 2020'!E17*1.0175,2)</f>
        <v>82511.63</v>
      </c>
      <c r="F17" s="8">
        <f>ROUND('NTE NTF Grid Feb March 2020'!F17*1.0175,2)</f>
        <v>90533.36</v>
      </c>
      <c r="G17" s="8">
        <f>ROUND('NTE NTF Grid Feb March 2020'!G17*1.0175,2)</f>
        <v>102236.61</v>
      </c>
      <c r="H17" s="8">
        <f>ROUND('NTE NTF Grid Feb March 2020'!H17*1.0175,2)</f>
        <v>107657.5</v>
      </c>
      <c r="I17" s="8">
        <f>ROUND('NTE NTF Grid Feb March 2020'!I17*1.0175,2)</f>
        <v>115731.81</v>
      </c>
      <c r="K17" s="5">
        <f>B17/'NTE NTF Grid Feb March 2020'!B17-1</f>
        <v>1.7499913919153176E-2</v>
      </c>
      <c r="L17" s="5">
        <f>C17/'NTE NTF Grid Feb March 2020'!C17-1</f>
        <v>1.7499997065531403E-2</v>
      </c>
      <c r="M17" s="5">
        <f>D17/'NTE NTF Grid Feb March 2020'!D17-1</f>
        <v>1.7499939215586791E-2</v>
      </c>
      <c r="N17" s="5">
        <f>E17/'NTE NTF Grid Feb March 2020'!E17-1</f>
        <v>1.7500013256464886E-2</v>
      </c>
      <c r="O17" s="5">
        <f>F17/'NTE NTF Grid Feb March 2020'!F17-1</f>
        <v>1.7499944929142863E-2</v>
      </c>
      <c r="P17" s="5">
        <f>G17/'NTE NTF Grid Feb March 2020'!G17-1</f>
        <v>1.7500007961922748E-2</v>
      </c>
      <c r="Q17" s="5">
        <f>H17/'NTE NTF Grid Feb March 2020'!H17-1</f>
        <v>1.7499969283376604E-2</v>
      </c>
      <c r="R17" s="5">
        <f>I17/'NTE NTF Grid Feb March 2020'!I17-1</f>
        <v>1.7499969668020476E-2</v>
      </c>
      <c r="T17" s="5">
        <f t="shared" si="1"/>
        <v>3.605797218833362E-2</v>
      </c>
      <c r="U17" s="5">
        <f t="shared" si="0"/>
        <v>3.6110226526662403E-2</v>
      </c>
      <c r="V17" s="5">
        <f t="shared" si="0"/>
        <v>3.6184264825084078E-2</v>
      </c>
      <c r="W17" s="5">
        <f t="shared" si="0"/>
        <v>3.6265824374560385E-2</v>
      </c>
      <c r="X17" s="5">
        <f t="shared" si="0"/>
        <v>3.6323905306884896E-2</v>
      </c>
      <c r="Y17" s="5">
        <f t="shared" si="0"/>
        <v>3.6388120351925402E-2</v>
      </c>
      <c r="Z17" s="5">
        <f t="shared" si="2"/>
        <v>3.6400389848084691E-2</v>
      </c>
      <c r="AA17" s="5">
        <f t="shared" si="3"/>
        <v>3.6400432428250085E-2</v>
      </c>
    </row>
    <row r="18" spans="1:27" x14ac:dyDescent="0.25">
      <c r="A18" s="2">
        <v>6.5</v>
      </c>
      <c r="B18" s="8">
        <f>ROUND('NTE NTF Grid Feb March 2020'!B18*1.0175,2)</f>
        <v>56246.35</v>
      </c>
      <c r="C18" s="8">
        <f>ROUND('NTE NTF Grid Feb March 2020'!C18*1.0175,2)</f>
        <v>61764.68</v>
      </c>
      <c r="D18" s="8">
        <f>ROUND('NTE NTF Grid Feb March 2020'!D18*1.0175,2)</f>
        <v>72844.56</v>
      </c>
      <c r="E18" s="8">
        <f>ROUND('NTE NTF Grid Feb March 2020'!E18*1.0175,2)</f>
        <v>83993.06</v>
      </c>
      <c r="F18" s="8">
        <f>ROUND('NTE NTF Grid Feb March 2020'!F18*1.0175,2)</f>
        <v>92162.08</v>
      </c>
      <c r="G18" s="8">
        <f>ROUND('NTE NTF Grid Feb March 2020'!G18*1.0175,2)</f>
        <v>104078.99</v>
      </c>
      <c r="H18" s="8">
        <f>ROUND('NTE NTF Grid Feb March 2020'!H18*1.0175,2)</f>
        <v>109598.45</v>
      </c>
      <c r="I18" s="8">
        <f>ROUND('NTE NTF Grid Feb March 2020'!I18*1.0175,2)</f>
        <v>117818.33</v>
      </c>
      <c r="K18" s="5">
        <f>B18/'NTE NTF Grid Feb March 2020'!B18-1</f>
        <v>1.7499964272127411E-2</v>
      </c>
      <c r="L18" s="5">
        <f>C18/'NTE NTF Grid Feb March 2020'!C18-1</f>
        <v>1.7499969935286019E-2</v>
      </c>
      <c r="M18" s="5">
        <f>D18/'NTE NTF Grid Feb March 2020'!D18-1</f>
        <v>1.749993120711868E-2</v>
      </c>
      <c r="N18" s="5">
        <f>E18/'NTE NTF Grid Feb March 2020'!E18-1</f>
        <v>1.7500023622487815E-2</v>
      </c>
      <c r="O18" s="5">
        <f>F18/'NTE NTF Grid Feb March 2020'!F18-1</f>
        <v>1.7500031464948496E-2</v>
      </c>
      <c r="P18" s="5">
        <f>G18/'NTE NTF Grid Feb March 2020'!G18-1</f>
        <v>1.7500036416453035E-2</v>
      </c>
      <c r="Q18" s="5">
        <f>H18/'NTE NTF Grid Feb March 2020'!H18-1</f>
        <v>1.7500041313313952E-2</v>
      </c>
      <c r="R18" s="5">
        <f>I18/'NTE NTF Grid Feb March 2020'!I18-1</f>
        <v>1.7500004533993252E-2</v>
      </c>
      <c r="T18" s="5">
        <f t="shared" si="1"/>
        <v>3.6037089771762343E-2</v>
      </c>
      <c r="U18" s="5">
        <f t="shared" si="0"/>
        <v>3.606841827690177E-2</v>
      </c>
      <c r="V18" s="5">
        <f t="shared" si="0"/>
        <v>3.6176718805586594E-2</v>
      </c>
      <c r="W18" s="5">
        <f t="shared" si="0"/>
        <v>3.6239551004717319E-2</v>
      </c>
      <c r="X18" s="5">
        <f t="shared" si="0"/>
        <v>3.6290837185134928E-2</v>
      </c>
      <c r="Y18" s="5">
        <f t="shared" si="0"/>
        <v>3.634893753288404E-2</v>
      </c>
      <c r="Z18" s="5">
        <f t="shared" si="2"/>
        <v>3.6361581835425927E-2</v>
      </c>
      <c r="AA18" s="5">
        <f t="shared" si="3"/>
        <v>3.6361571639706991E-2</v>
      </c>
    </row>
    <row r="19" spans="1:27" x14ac:dyDescent="0.25">
      <c r="A19" s="6">
        <v>7</v>
      </c>
      <c r="B19" s="10">
        <f>ROUND('NTE NTF Grid Feb March 2020'!B19*1.02,2)</f>
        <v>57533.66</v>
      </c>
      <c r="C19" s="10">
        <f>ROUND('NTE NTF Grid Feb March 2020'!C19*1.02,2)</f>
        <v>63181.68</v>
      </c>
      <c r="D19" s="10">
        <f>ROUND('NTE NTF Grid Feb March 2020'!D19*1.02,2)</f>
        <v>74516.59</v>
      </c>
      <c r="E19" s="10">
        <f>ROUND('NTE NTF Grid Feb March 2020'!E19*1.02,2)</f>
        <v>85923.86</v>
      </c>
      <c r="F19" s="10">
        <f>ROUND('NTE NTF Grid Feb March 2020'!F19*1.02,2)</f>
        <v>94282.34</v>
      </c>
      <c r="G19" s="10">
        <f>ROUND('NTE NTF Grid Feb March 2020'!G19*1.02,2)</f>
        <v>106477.4</v>
      </c>
      <c r="H19" s="10">
        <f>ROUND('NTE NTF Grid Feb March 2020'!H19*1.02,2)</f>
        <v>112125.39</v>
      </c>
      <c r="I19" s="11">
        <f>ROUND('NTE NTF Grid Feb March 2020'!I19*1.02,2)</f>
        <v>120534.79</v>
      </c>
      <c r="J19" s="20"/>
      <c r="K19" s="14">
        <f>B19/'NTE NTF Grid Feb March 2020'!B19-1</f>
        <v>1.9999982271248218E-2</v>
      </c>
      <c r="L19" s="14">
        <f>C19/'NTE NTF Grid Feb March 2020'!C19-1</f>
        <v>2.0000058118116115E-2</v>
      </c>
      <c r="M19" s="14">
        <f>D19/'NTE NTF Grid Feb March 2020'!D19-1</f>
        <v>2.0000005475290905E-2</v>
      </c>
      <c r="N19" s="14">
        <f>E19/'NTE NTF Grid Feb March 2020'!E19-1</f>
        <v>1.9999981006440182E-2</v>
      </c>
      <c r="O19" s="14">
        <f>F19/'NTE NTF Grid Feb March 2020'!F19-1</f>
        <v>1.9999963216866812E-2</v>
      </c>
      <c r="P19" s="14">
        <f>G19/'NTE NTF Grid Feb March 2020'!G19-1</f>
        <v>1.9999978925105522E-2</v>
      </c>
      <c r="Q19" s="14">
        <f>H19/'NTE NTF Grid Feb March 2020'!H19-1</f>
        <v>2.0000027290875577E-2</v>
      </c>
      <c r="R19" s="14">
        <f>I19/'NTE NTF Grid Feb March 2020'!I19-1</f>
        <v>2.0000023694404456E-2</v>
      </c>
      <c r="T19" s="14">
        <f t="shared" si="1"/>
        <v>4.1148161539433348E-2</v>
      </c>
      <c r="U19" s="14">
        <f t="shared" si="0"/>
        <v>4.1233599935662113E-2</v>
      </c>
      <c r="V19" s="14">
        <f t="shared" si="0"/>
        <v>4.1297175806312092E-2</v>
      </c>
      <c r="W19" s="14">
        <f t="shared" si="0"/>
        <v>4.1354533900251234E-2</v>
      </c>
      <c r="X19" s="14">
        <f t="shared" si="0"/>
        <v>4.1409928892509829E-2</v>
      </c>
      <c r="Y19" s="14">
        <f t="shared" si="0"/>
        <v>4.1480150799209747E-2</v>
      </c>
      <c r="Z19" s="14">
        <f t="shared" si="2"/>
        <v>4.1500963704340199E-2</v>
      </c>
      <c r="AA19" s="14">
        <f t="shared" si="3"/>
        <v>4.1500949479663429E-2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18</v>
      </c>
    </row>
    <row r="22" spans="1:27" ht="18.75" x14ac:dyDescent="0.3">
      <c r="A22" s="1" t="s">
        <v>19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ROUND(D7/12*10,2)</f>
        <v>49922.34</v>
      </c>
      <c r="C27" s="8">
        <f>ROUND(E7/12*10,2)</f>
        <v>57537.18</v>
      </c>
      <c r="D27" s="8">
        <f>ROUND(F7/12*10,2)</f>
        <v>63116.59</v>
      </c>
      <c r="K27" s="5">
        <f>B27/'NTE NTF Grid Feb March 2020'!B27-1</f>
        <v>1.7500099870128016E-2</v>
      </c>
      <c r="L27" s="5">
        <f>C27/'NTE NTF Grid Feb March 2020'!C27-1</f>
        <v>1.7500126884275824E-2</v>
      </c>
      <c r="M27" s="5">
        <f>D27/'NTE NTF Grid Feb March 2020'!D27-1</f>
        <v>1.7499945591763932E-2</v>
      </c>
    </row>
    <row r="28" spans="1:27" x14ac:dyDescent="0.25">
      <c r="A28" s="2">
        <v>1.5</v>
      </c>
      <c r="B28" s="8">
        <f t="shared" ref="B28:D28" si="4">ROUND(D8/12*10,2)</f>
        <v>50816.41</v>
      </c>
      <c r="C28" s="8">
        <f t="shared" si="4"/>
        <v>58571.5</v>
      </c>
      <c r="D28" s="8">
        <f t="shared" si="4"/>
        <v>64251.51</v>
      </c>
      <c r="K28" s="5">
        <f>B28/'NTE NTF Grid Feb March 2020'!B28-1</f>
        <v>1.7500156680464451E-2</v>
      </c>
      <c r="L28" s="5">
        <f>C28/'NTE NTF Grid Feb March 2020'!C28-1</f>
        <v>1.7499960478860821E-2</v>
      </c>
      <c r="M28" s="5">
        <f>D28/'NTE NTF Grid Feb March 2020'!D28-1</f>
        <v>1.7500115604300204E-2</v>
      </c>
    </row>
    <row r="29" spans="1:27" x14ac:dyDescent="0.25">
      <c r="A29" s="2">
        <v>2</v>
      </c>
      <c r="B29" s="8">
        <f t="shared" ref="B29:D29" si="5">ROUND(D9/12*10,2)</f>
        <v>51728.01</v>
      </c>
      <c r="C29" s="8">
        <f t="shared" si="5"/>
        <v>59623.360000000001</v>
      </c>
      <c r="D29" s="8">
        <f t="shared" si="5"/>
        <v>65408.53</v>
      </c>
      <c r="K29" s="5">
        <f>B29/'NTE NTF Grid Feb March 2020'!B29-1</f>
        <v>1.7500181457573483E-2</v>
      </c>
      <c r="L29" s="5">
        <f>C29/'NTE NTF Grid Feb March 2020'!C29-1</f>
        <v>1.7500118178316759E-2</v>
      </c>
      <c r="M29" s="5">
        <f>D29/'NTE NTF Grid Feb March 2020'!D29-1</f>
        <v>1.750011978179189E-2</v>
      </c>
      <c r="T29" s="5">
        <f>B29/B27-1</f>
        <v>3.6169578589465345E-2</v>
      </c>
      <c r="U29" s="5">
        <f t="shared" ref="U29:V39" si="6">C29/C27-1</f>
        <v>3.6257946600789293E-2</v>
      </c>
      <c r="V29" s="5">
        <f t="shared" si="6"/>
        <v>3.6312798267460256E-2</v>
      </c>
    </row>
    <row r="30" spans="1:27" x14ac:dyDescent="0.25">
      <c r="A30" s="2">
        <v>2.5</v>
      </c>
      <c r="B30" s="8">
        <f t="shared" ref="B30:D30" si="7">ROUND(D10/12*10,2)</f>
        <v>52654.37</v>
      </c>
      <c r="C30" s="8">
        <f t="shared" si="7"/>
        <v>60695.49</v>
      </c>
      <c r="D30" s="8">
        <f t="shared" si="7"/>
        <v>66584.03</v>
      </c>
      <c r="K30" s="5">
        <f>B30/'NTE NTF Grid Feb March 2020'!B30-1</f>
        <v>1.7499932848645594E-2</v>
      </c>
      <c r="L30" s="5">
        <f>C30/'NTE NTF Grid Feb March 2020'!C30-1</f>
        <v>1.7499952641664818E-2</v>
      </c>
      <c r="M30" s="5">
        <f>D30/'NTE NTF Grid Feb March 2020'!D30-1</f>
        <v>1.7500157398878224E-2</v>
      </c>
      <c r="T30" s="5">
        <f t="shared" ref="T30:T39" si="8">B30/B28-1</f>
        <v>3.6168631353533209E-2</v>
      </c>
      <c r="U30" s="5">
        <f t="shared" si="6"/>
        <v>3.6263199679024805E-2</v>
      </c>
      <c r="V30" s="5">
        <f t="shared" si="6"/>
        <v>3.6302960039382715E-2</v>
      </c>
    </row>
    <row r="31" spans="1:27" x14ac:dyDescent="0.25">
      <c r="A31" s="2">
        <v>3</v>
      </c>
      <c r="B31" s="8">
        <f t="shared" ref="B31:D31" si="9">ROUND(D11/12*10,2)</f>
        <v>53599.18</v>
      </c>
      <c r="C31" s="8">
        <f t="shared" si="9"/>
        <v>61786.080000000002</v>
      </c>
      <c r="D31" s="8">
        <f t="shared" si="9"/>
        <v>67783.5</v>
      </c>
      <c r="K31" s="5">
        <f>B31/'NTE NTF Grid Feb March 2020'!B31-1</f>
        <v>1.7499937829043244E-2</v>
      </c>
      <c r="L31" s="5">
        <f>C31/'NTE NTF Grid Feb March 2020'!C31-1</f>
        <v>1.7499834907217959E-2</v>
      </c>
      <c r="M31" s="5">
        <f>D31/'NTE NTF Grid Feb March 2020'!D31-1</f>
        <v>1.750000637968685E-2</v>
      </c>
      <c r="T31" s="5">
        <f t="shared" si="8"/>
        <v>3.6173245404182319E-2</v>
      </c>
      <c r="U31" s="5">
        <f t="shared" si="6"/>
        <v>3.6273031241446319E-2</v>
      </c>
      <c r="V31" s="5">
        <f t="shared" si="6"/>
        <v>3.6309790175685031E-2</v>
      </c>
    </row>
    <row r="32" spans="1:27" x14ac:dyDescent="0.25">
      <c r="A32" s="2">
        <v>3.5</v>
      </c>
      <c r="B32" s="8">
        <f t="shared" ref="B32:D32" si="10">ROUND(D12/12*10,2)</f>
        <v>54559.7</v>
      </c>
      <c r="C32" s="8">
        <f t="shared" si="10"/>
        <v>62896.08</v>
      </c>
      <c r="D32" s="8">
        <f t="shared" si="10"/>
        <v>69005.119999999995</v>
      </c>
      <c r="K32" s="5">
        <f>B32/'NTE NTF Grid Feb March 2020'!B32-1</f>
        <v>1.7500128680159266E-2</v>
      </c>
      <c r="L32" s="5">
        <f>C32/'NTE NTF Grid Feb March 2020'!C32-1</f>
        <v>1.7499987462454181E-2</v>
      </c>
      <c r="M32" s="5">
        <f>D32/'NTE NTF Grid Feb March 2020'!D32-1</f>
        <v>1.7499996313679267E-2</v>
      </c>
      <c r="T32" s="5">
        <f t="shared" si="8"/>
        <v>3.6185600549393904E-2</v>
      </c>
      <c r="U32" s="5">
        <f t="shared" si="6"/>
        <v>3.6256235842234696E-2</v>
      </c>
      <c r="V32" s="5">
        <f t="shared" si="6"/>
        <v>3.6361421800392701E-2</v>
      </c>
    </row>
    <row r="33" spans="1:22" x14ac:dyDescent="0.25">
      <c r="A33" s="2">
        <v>4</v>
      </c>
      <c r="B33" s="8">
        <f t="shared" ref="B33:D33" si="11">ROUND(D13/12*10,2)</f>
        <v>55539.58</v>
      </c>
      <c r="C33" s="8">
        <f t="shared" si="11"/>
        <v>64028.21</v>
      </c>
      <c r="D33" s="8">
        <f t="shared" si="11"/>
        <v>70247.039999999994</v>
      </c>
      <c r="K33" s="5">
        <f>B33/'NTE NTF Grid Feb March 2020'!B33-1</f>
        <v>1.7500070991044225E-2</v>
      </c>
      <c r="L33" s="5">
        <f>C33/'NTE NTF Grid Feb March 2020'!C33-1</f>
        <v>1.7500124747763079E-2</v>
      </c>
      <c r="M33" s="5">
        <f>D33/'NTE NTF Grid Feb March 2020'!D33-1</f>
        <v>1.7499999275770062E-2</v>
      </c>
      <c r="T33" s="5">
        <f t="shared" si="8"/>
        <v>3.6202046374590013E-2</v>
      </c>
      <c r="U33" s="5">
        <f t="shared" si="6"/>
        <v>3.6288594453637302E-2</v>
      </c>
      <c r="V33" s="5">
        <f t="shared" si="6"/>
        <v>3.6344243068003212E-2</v>
      </c>
    </row>
    <row r="34" spans="1:22" x14ac:dyDescent="0.25">
      <c r="A34" s="2">
        <v>4.5</v>
      </c>
      <c r="B34" s="8">
        <f t="shared" ref="B34:D34" si="12">ROUND(D14/12*10,2)</f>
        <v>56536.07</v>
      </c>
      <c r="C34" s="8">
        <f t="shared" si="12"/>
        <v>65180.62</v>
      </c>
      <c r="D34" s="8">
        <f t="shared" si="12"/>
        <v>71512.960000000006</v>
      </c>
      <c r="K34" s="5">
        <f>B34/'NTE NTF Grid Feb March 2020'!B34-1</f>
        <v>1.750009448614831E-2</v>
      </c>
      <c r="L34" s="5">
        <f>C34/'NTE NTF Grid Feb March 2020'!C34-1</f>
        <v>1.7499958632260837E-2</v>
      </c>
      <c r="M34" s="5">
        <f>D34/'NTE NTF Grid Feb March 2020'!D34-1</f>
        <v>1.7499961939592579E-2</v>
      </c>
      <c r="T34" s="5">
        <f t="shared" si="8"/>
        <v>3.6223989501408704E-2</v>
      </c>
      <c r="U34" s="5">
        <f t="shared" si="6"/>
        <v>3.6322454435952167E-2</v>
      </c>
      <c r="V34" s="5">
        <f t="shared" si="6"/>
        <v>3.6342810504496059E-2</v>
      </c>
    </row>
    <row r="35" spans="1:22" x14ac:dyDescent="0.25">
      <c r="A35" s="2">
        <v>5</v>
      </c>
      <c r="B35" s="8">
        <f t="shared" ref="B35:D35" si="13">ROUND(D15/12*10,2)</f>
        <v>57551.95</v>
      </c>
      <c r="C35" s="8">
        <f t="shared" si="13"/>
        <v>66353.33</v>
      </c>
      <c r="D35" s="8">
        <f t="shared" si="13"/>
        <v>72800.08</v>
      </c>
      <c r="K35" s="5">
        <f>B35/'NTE NTF Grid Feb March 2020'!B35-1</f>
        <v>1.7499874474294685E-2</v>
      </c>
      <c r="L35" s="5">
        <f>C35/'NTE NTF Grid Feb March 2020'!C35-1</f>
        <v>1.7499811768148188E-2</v>
      </c>
      <c r="M35" s="5">
        <f>D35/'NTE NTF Grid Feb March 2020'!D35-1</f>
        <v>1.7500002445910656E-2</v>
      </c>
      <c r="T35" s="5">
        <f t="shared" si="8"/>
        <v>3.6233079184250228E-2</v>
      </c>
      <c r="U35" s="5">
        <f t="shared" si="6"/>
        <v>3.6313993472564698E-2</v>
      </c>
      <c r="V35" s="5">
        <f t="shared" si="6"/>
        <v>3.6343737757491335E-2</v>
      </c>
    </row>
    <row r="36" spans="1:22" x14ac:dyDescent="0.25">
      <c r="A36" s="2">
        <v>5.5</v>
      </c>
      <c r="B36" s="8">
        <f t="shared" ref="B36:D36" si="14">ROUND(D16/12*10,2)</f>
        <v>58584.41</v>
      </c>
      <c r="C36" s="8">
        <f t="shared" si="14"/>
        <v>67546.37</v>
      </c>
      <c r="D36" s="8">
        <f t="shared" si="14"/>
        <v>74112.14</v>
      </c>
      <c r="K36" s="5">
        <f>B36/'NTE NTF Grid Feb March 2020'!B36-1</f>
        <v>1.7499924448762583E-2</v>
      </c>
      <c r="L36" s="5">
        <f>C36/'NTE NTF Grid Feb March 2020'!C36-1</f>
        <v>1.7499981923529306E-2</v>
      </c>
      <c r="M36" s="5">
        <f>D36/'NTE NTF Grid Feb March 2020'!D36-1</f>
        <v>1.7500056289701416E-2</v>
      </c>
      <c r="T36" s="5">
        <f t="shared" si="8"/>
        <v>3.6230675390065192E-2</v>
      </c>
      <c r="U36" s="5">
        <f t="shared" si="6"/>
        <v>3.6295297589989062E-2</v>
      </c>
      <c r="V36" s="5">
        <f t="shared" si="6"/>
        <v>3.6345579878108714E-2</v>
      </c>
    </row>
    <row r="37" spans="1:22" x14ac:dyDescent="0.25">
      <c r="A37" s="2">
        <v>6</v>
      </c>
      <c r="B37" s="8">
        <f t="shared" ref="B37:D37" si="15">ROUND(D17/12*10,2)</f>
        <v>59634.43</v>
      </c>
      <c r="C37" s="8">
        <f t="shared" si="15"/>
        <v>68759.69</v>
      </c>
      <c r="D37" s="8">
        <f t="shared" si="15"/>
        <v>75444.47</v>
      </c>
      <c r="K37" s="5">
        <f>B37/'NTE NTF Grid Feb March 2020'!B37-1</f>
        <v>1.749993772264169E-2</v>
      </c>
      <c r="L37" s="5">
        <f>C37/'NTE NTF Grid Feb March 2020'!C37-1</f>
        <v>1.750001368807097E-2</v>
      </c>
      <c r="M37" s="5">
        <f>D37/'NTE NTF Grid Feb March 2020'!D37-1</f>
        <v>1.7499989884944611E-2</v>
      </c>
      <c r="T37" s="5">
        <f t="shared" si="8"/>
        <v>3.6184351703113515E-2</v>
      </c>
      <c r="U37" s="5">
        <f t="shared" si="6"/>
        <v>3.6265851314470687E-2</v>
      </c>
      <c r="V37" s="5">
        <f t="shared" si="6"/>
        <v>3.6323998545056524E-2</v>
      </c>
    </row>
    <row r="38" spans="1:22" x14ac:dyDescent="0.25">
      <c r="A38" s="2">
        <v>6.5</v>
      </c>
      <c r="B38" s="8">
        <f t="shared" ref="B38:D38" si="16">ROUND(D18/12*10,2)</f>
        <v>60703.8</v>
      </c>
      <c r="C38" s="8">
        <f t="shared" si="16"/>
        <v>69994.22</v>
      </c>
      <c r="D38" s="8">
        <f t="shared" si="16"/>
        <v>76801.73</v>
      </c>
      <c r="K38" s="5">
        <f>B38/'NTE NTF Grid Feb March 2020'!B38-1</f>
        <v>1.7499902782042609E-2</v>
      </c>
      <c r="L38" s="5">
        <f>C38/'NTE NTF Grid Feb March 2020'!C38-1</f>
        <v>1.7499973470131547E-2</v>
      </c>
      <c r="M38" s="5">
        <f>D38/'NTE NTF Grid Feb March 2020'!D38-1</f>
        <v>1.7499942369465282E-2</v>
      </c>
      <c r="T38" s="5">
        <f t="shared" si="8"/>
        <v>3.6176689327416689E-2</v>
      </c>
      <c r="U38" s="5">
        <f t="shared" si="6"/>
        <v>3.623954921633854E-2</v>
      </c>
      <c r="V38" s="5">
        <f t="shared" si="6"/>
        <v>3.6290815512816099E-2</v>
      </c>
    </row>
    <row r="39" spans="1:22" x14ac:dyDescent="0.25">
      <c r="A39" s="6">
        <v>7</v>
      </c>
      <c r="B39" s="10">
        <f t="shared" ref="B39:D39" si="17">ROUND(D19/12*10,2)</f>
        <v>62097.16</v>
      </c>
      <c r="C39" s="10">
        <f t="shared" si="17"/>
        <v>71603.22</v>
      </c>
      <c r="D39" s="11">
        <f t="shared" si="17"/>
        <v>78568.62</v>
      </c>
      <c r="K39" s="14">
        <f>B39/'NTE NTF Grid Feb March 2020'!B39-1</f>
        <v>1.9999977003779756E-2</v>
      </c>
      <c r="L39" s="14">
        <f>C39/'NTE NTF Grid Feb March 2020'!C39-1</f>
        <v>2.0000076923920806E-2</v>
      </c>
      <c r="M39" s="14">
        <f>D39/'NTE NTF Grid Feb March 2020'!D39-1</f>
        <v>1.9999984421261496E-2</v>
      </c>
      <c r="T39" s="14">
        <f t="shared" si="8"/>
        <v>4.1297116447662985E-2</v>
      </c>
      <c r="U39" s="14">
        <f t="shared" si="6"/>
        <v>4.1354607619667805E-2</v>
      </c>
      <c r="V39" s="14">
        <f t="shared" si="6"/>
        <v>4.1409927062911134E-2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FY21&amp;R&amp;D</oddHeader>
    <oddFooter>&amp;Rp.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selection activeCell="I28" sqref="I28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20</v>
      </c>
    </row>
    <row r="2" spans="1:27" ht="18.75" x14ac:dyDescent="0.3">
      <c r="A2" s="1" t="s">
        <v>14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Sept 2020'!B7*1.0075,2)</f>
        <v>46640.81</v>
      </c>
      <c r="C7" s="8">
        <f>ROUND('NTE NTF Grid Sept 2020'!C7*1.0075,2)</f>
        <v>51198.82</v>
      </c>
      <c r="D7" s="8">
        <f>ROUND('NTE NTF Grid Sept 2020'!D7*1.0075,2)</f>
        <v>60356.11</v>
      </c>
      <c r="E7" s="8">
        <f>ROUND('NTE NTF Grid Sept 2020'!E7*1.0075,2)</f>
        <v>69562.44</v>
      </c>
      <c r="F7" s="8">
        <f>ROUND('NTE NTF Grid Sept 2020'!F7*1.0075,2)</f>
        <v>76307.960000000006</v>
      </c>
      <c r="G7" s="8">
        <f>ROUND('NTE NTF Grid Sept 2020'!G7*1.0075,2)</f>
        <v>86142.36</v>
      </c>
      <c r="H7" s="8">
        <f>ROUND('NTE NTF Grid Sept 2020'!H7*1.0075,2)</f>
        <v>90700.35</v>
      </c>
      <c r="I7" s="8">
        <f>ROUND('NTE NTF Grid Sept 2020'!I7*1.0075,2)</f>
        <v>97502.88</v>
      </c>
      <c r="K7" s="5">
        <f>B7/'NTE NTF Grid Sept 2020'!B7-1</f>
        <v>7.499955177399098E-3</v>
      </c>
      <c r="L7" s="5">
        <f>C7/'NTE NTF Grid Sept 2020'!C7-1</f>
        <v>7.4999473608501344E-3</v>
      </c>
      <c r="M7" s="5">
        <f>D7/'NTE NTF Grid Sept 2020'!D7-1</f>
        <v>7.4999820554624286E-3</v>
      </c>
      <c r="N7" s="5">
        <f>E7/'NTE NTF Grid Sept 2020'!E7-1</f>
        <v>7.4999337384917819E-3</v>
      </c>
      <c r="O7" s="5">
        <f>F7/'NTE NTF Grid Sept 2020'!F7-1</f>
        <v>7.5000089120782487E-3</v>
      </c>
      <c r="P7" s="5">
        <f>G7/'NTE NTF Grid Sept 2020'!G7-1</f>
        <v>7.5000204675728099E-3</v>
      </c>
      <c r="Q7" s="5">
        <f>H7/'NTE NTF Grid Sept 2020'!H7-1</f>
        <v>7.5000144404075986E-3</v>
      </c>
      <c r="R7" s="5">
        <f>I7/'NTE NTF Grid Sept 2020'!I7-1</f>
        <v>7.5000219576852878E-3</v>
      </c>
    </row>
    <row r="8" spans="1:27" x14ac:dyDescent="0.25">
      <c r="A8" s="2">
        <v>1.5</v>
      </c>
      <c r="B8" s="8">
        <f>ROUND('NTE NTF Grid Sept 2020'!B8*1.0075,2)</f>
        <v>47471.88</v>
      </c>
      <c r="C8" s="8">
        <f>ROUND('NTE NTF Grid Sept 2020'!C8*1.0075,2)</f>
        <v>52113.55</v>
      </c>
      <c r="D8" s="8">
        <f>ROUND('NTE NTF Grid Sept 2020'!D8*1.0075,2)</f>
        <v>61437.04</v>
      </c>
      <c r="E8" s="8">
        <f>ROUND('NTE NTF Grid Sept 2020'!E8*1.0075,2)</f>
        <v>70812.94</v>
      </c>
      <c r="F8" s="8">
        <f>ROUND('NTE NTF Grid Sept 2020'!F8*1.0075,2)</f>
        <v>77680.070000000007</v>
      </c>
      <c r="G8" s="8">
        <f>ROUND('NTE NTF Grid Sept 2020'!G8*1.0075,2)</f>
        <v>87696.27</v>
      </c>
      <c r="H8" s="8">
        <f>ROUND('NTE NTF Grid Sept 2020'!H8*1.0075,2)</f>
        <v>92336.82</v>
      </c>
      <c r="I8" s="8">
        <f>ROUND('NTE NTF Grid Sept 2020'!I8*1.0075,2)</f>
        <v>99262.080000000002</v>
      </c>
      <c r="K8" s="5">
        <f>B8/'NTE NTF Grid Sept 2020'!B8-1</f>
        <v>7.50002812059547E-3</v>
      </c>
      <c r="L8" s="5">
        <f>C8/'NTE NTF Grid Sept 2020'!C8-1</f>
        <v>7.4999598844751603E-3</v>
      </c>
      <c r="M8" s="5">
        <f>D8/'NTE NTF Grid Sept 2020'!D8-1</f>
        <v>7.5000381274485939E-3</v>
      </c>
      <c r="N8" s="5">
        <f>E8/'NTE NTF Grid Sept 2020'!E8-1</f>
        <v>7.499950203312844E-3</v>
      </c>
      <c r="O8" s="5">
        <f>F8/'NTE NTF Grid Sept 2020'!F8-1</f>
        <v>7.4999536327358118E-3</v>
      </c>
      <c r="P8" s="5">
        <f>G8/'NTE NTF Grid Sept 2020'!G8-1</f>
        <v>7.500048251769531E-3</v>
      </c>
      <c r="Q8" s="5">
        <f>H8/'NTE NTF Grid Sept 2020'!H8-1</f>
        <v>7.4999904527524031E-3</v>
      </c>
      <c r="R8" s="5">
        <f>I8/'NTE NTF Grid Sept 2020'!I8-1</f>
        <v>7.4999624453782054E-3</v>
      </c>
    </row>
    <row r="9" spans="1:27" x14ac:dyDescent="0.25">
      <c r="A9" s="2">
        <v>2</v>
      </c>
      <c r="B9" s="8">
        <f>ROUND('NTE NTF Grid Sept 2020'!B9*1.0075,2)</f>
        <v>48319.66</v>
      </c>
      <c r="C9" s="8">
        <f>ROUND('NTE NTF Grid Sept 2020'!C9*1.0075,2)</f>
        <v>53046.11</v>
      </c>
      <c r="D9" s="8">
        <f>ROUND('NTE NTF Grid Sept 2020'!D9*1.0075,2)</f>
        <v>62539.16</v>
      </c>
      <c r="E9" s="8">
        <f>ROUND('NTE NTF Grid Sept 2020'!E9*1.0075,2)</f>
        <v>72084.639999999999</v>
      </c>
      <c r="F9" s="8">
        <f>ROUND('NTE NTF Grid Sept 2020'!F9*1.0075,2)</f>
        <v>79078.91</v>
      </c>
      <c r="G9" s="8">
        <f>ROUND('NTE NTF Grid Sept 2020'!G9*1.0075,2)</f>
        <v>89276.96</v>
      </c>
      <c r="H9" s="8">
        <f>ROUND('NTE NTF Grid Sept 2020'!H9*1.0075,2)</f>
        <v>94002.26</v>
      </c>
      <c r="I9" s="8">
        <f>ROUND('NTE NTF Grid Sept 2020'!I9*1.0075,2)</f>
        <v>101052.42</v>
      </c>
      <c r="K9" s="5">
        <f>B9/'NTE NTF Grid Sept 2020'!B9-1</f>
        <v>7.5000062552179614E-3</v>
      </c>
      <c r="L9" s="5">
        <f>C9/'NTE NTF Grid Sept 2020'!C9-1</f>
        <v>7.4999197549610042E-3</v>
      </c>
      <c r="M9" s="5">
        <f>D9/'NTE NTF Grid Sept 2020'!D9-1</f>
        <v>7.4999665719457376E-3</v>
      </c>
      <c r="N9" s="5">
        <f>E9/'NTE NTF Grid Sept 2020'!E9-1</f>
        <v>7.4999968552593721E-3</v>
      </c>
      <c r="O9" s="5">
        <f>F9/'NTE NTF Grid Sept 2020'!F9-1</f>
        <v>7.5000417249384554E-3</v>
      </c>
      <c r="P9" s="5">
        <f>G9/'NTE NTF Grid Sept 2020'!G9-1</f>
        <v>7.4999686838306268E-3</v>
      </c>
      <c r="Q9" s="5">
        <f>H9/'NTE NTF Grid Sept 2020'!H9-1</f>
        <v>7.5000142011214521E-3</v>
      </c>
      <c r="R9" s="5">
        <f>I9/'NTE NTF Grid Sept 2020'!I9-1</f>
        <v>7.4999872881571505E-3</v>
      </c>
      <c r="T9" s="5">
        <f>B9/B7-1</f>
        <v>3.5995301110765654E-2</v>
      </c>
      <c r="U9" s="5">
        <f t="shared" ref="U9:AA19" si="0">C9/C7-1</f>
        <v>3.6080714360213761E-2</v>
      </c>
      <c r="V9" s="5">
        <f t="shared" si="0"/>
        <v>3.6169494687447568E-2</v>
      </c>
      <c r="W9" s="5">
        <f t="shared" si="0"/>
        <v>3.625807260354863E-2</v>
      </c>
      <c r="X9" s="5">
        <f t="shared" si="0"/>
        <v>3.6312725435196924E-2</v>
      </c>
      <c r="Y9" s="5">
        <f t="shared" si="0"/>
        <v>3.6388601380319852E-2</v>
      </c>
      <c r="Z9" s="5">
        <f t="shared" si="0"/>
        <v>3.6404600423261657E-2</v>
      </c>
      <c r="AA9" s="5">
        <f t="shared" si="0"/>
        <v>3.6404463129704467E-2</v>
      </c>
    </row>
    <row r="10" spans="1:27" x14ac:dyDescent="0.25">
      <c r="A10" s="2">
        <v>2.5</v>
      </c>
      <c r="B10" s="8">
        <f>ROUND('NTE NTF Grid Sept 2020'!B10*1.0075,2)</f>
        <v>49181.97</v>
      </c>
      <c r="C10" s="8">
        <f>ROUND('NTE NTF Grid Sept 2020'!C10*1.0075,2)</f>
        <v>53994.32</v>
      </c>
      <c r="D10" s="8">
        <f>ROUND('NTE NTF Grid Sept 2020'!D10*1.0075,2)</f>
        <v>63659.13</v>
      </c>
      <c r="E10" s="8">
        <f>ROUND('NTE NTF Grid Sept 2020'!E10*1.0075,2)</f>
        <v>73380.850000000006</v>
      </c>
      <c r="F10" s="8">
        <f>ROUND('NTE NTF Grid Sept 2020'!F10*1.0075,2)</f>
        <v>80500.09</v>
      </c>
      <c r="G10" s="8">
        <f>ROUND('NTE NTF Grid Sept 2020'!G10*1.0075,2)</f>
        <v>90886.65</v>
      </c>
      <c r="H10" s="8">
        <f>ROUND('NTE NTF Grid Sept 2020'!H10*1.0075,2)</f>
        <v>95698.98</v>
      </c>
      <c r="I10" s="8">
        <f>ROUND('NTE NTF Grid Sept 2020'!I10*1.0075,2)</f>
        <v>102876.4</v>
      </c>
      <c r="K10" s="5">
        <f>B10/'NTE NTF Grid Sept 2020'!B10-1</f>
        <v>7.5000230457935579E-3</v>
      </c>
      <c r="L10" s="5">
        <f>C10/'NTE NTF Grid Sept 2020'!C10-1</f>
        <v>7.4999468207981312E-3</v>
      </c>
      <c r="M10" s="5">
        <f>D10/'NTE NTF Grid Sept 2020'!D10-1</f>
        <v>7.5000110785365948E-3</v>
      </c>
      <c r="N10" s="5">
        <f>E10/'NTE NTF Grid Sept 2020'!E10-1</f>
        <v>7.5000078946008131E-3</v>
      </c>
      <c r="O10" s="5">
        <f>F10/'NTE NTF Grid Sept 2020'!F10-1</f>
        <v>7.5000472460673429E-3</v>
      </c>
      <c r="P10" s="5">
        <f>G10/'NTE NTF Grid Sept 2020'!G10-1</f>
        <v>7.500049606435244E-3</v>
      </c>
      <c r="Q10" s="5">
        <f>H10/'NTE NTF Grid Sept 2020'!H10-1</f>
        <v>7.5000068430719491E-3</v>
      </c>
      <c r="R10" s="5">
        <f>I10/'NTE NTF Grid Sept 2020'!I10-1</f>
        <v>7.5000071001463109E-3</v>
      </c>
      <c r="T10" s="5">
        <f t="shared" ref="T10:T19" si="1">B10/B8-1</f>
        <v>3.6023220483368368E-2</v>
      </c>
      <c r="U10" s="5">
        <f t="shared" si="0"/>
        <v>3.6089846114877977E-2</v>
      </c>
      <c r="V10" s="5">
        <f t="shared" si="0"/>
        <v>3.616857192338685E-2</v>
      </c>
      <c r="W10" s="5">
        <f t="shared" si="0"/>
        <v>3.6263287472600325E-2</v>
      </c>
      <c r="X10" s="5">
        <f t="shared" si="0"/>
        <v>3.6303005391215448E-2</v>
      </c>
      <c r="Y10" s="5">
        <f t="shared" si="0"/>
        <v>3.6379882519518736E-2</v>
      </c>
      <c r="Z10" s="5">
        <f t="shared" si="0"/>
        <v>3.6411910221729515E-2</v>
      </c>
      <c r="AA10" s="5">
        <f t="shared" si="0"/>
        <v>3.6411890623287313E-2</v>
      </c>
    </row>
    <row r="11" spans="1:27" x14ac:dyDescent="0.25">
      <c r="A11" s="2">
        <v>3</v>
      </c>
      <c r="B11" s="8">
        <f>ROUND('NTE NTF Grid Sept 2020'!B11*1.0075,2)</f>
        <v>50061</v>
      </c>
      <c r="C11" s="8">
        <f>ROUND('NTE NTF Grid Sept 2020'!C11*1.0075,2)</f>
        <v>54960.36</v>
      </c>
      <c r="D11" s="8">
        <f>ROUND('NTE NTF Grid Sept 2020'!D11*1.0075,2)</f>
        <v>64801.41</v>
      </c>
      <c r="E11" s="8">
        <f>ROUND('NTE NTF Grid Sept 2020'!E11*1.0075,2)</f>
        <v>74699.37</v>
      </c>
      <c r="F11" s="8">
        <f>ROUND('NTE NTF Grid Sept 2020'!F11*1.0075,2)</f>
        <v>81950.25</v>
      </c>
      <c r="G11" s="8">
        <f>ROUND('NTE NTF Grid Sept 2020'!G11*1.0075,2)</f>
        <v>92525.34</v>
      </c>
      <c r="H11" s="8">
        <f>ROUND('NTE NTF Grid Sept 2020'!H11*1.0075,2)</f>
        <v>97425.78</v>
      </c>
      <c r="I11" s="8">
        <f>ROUND('NTE NTF Grid Sept 2020'!I11*1.0075,2)</f>
        <v>104732.72</v>
      </c>
      <c r="K11" s="5">
        <f>B11/'NTE NTF Grid Sept 2020'!B11-1</f>
        <v>7.4999486801130555E-3</v>
      </c>
      <c r="L11" s="5">
        <f>C11/'NTE NTF Grid Sept 2020'!C11-1</f>
        <v>7.4999225498673106E-3</v>
      </c>
      <c r="M11" s="5">
        <f>D11/'NTE NTF Grid Sept 2020'!D11-1</f>
        <v>7.4999587991235739E-3</v>
      </c>
      <c r="N11" s="5">
        <f>E11/'NTE NTF Grid Sept 2020'!E11-1</f>
        <v>7.4999359348719707E-3</v>
      </c>
      <c r="O11" s="5">
        <f>F11/'NTE NTF Grid Sept 2020'!F11-1</f>
        <v>7.4999815589340546E-3</v>
      </c>
      <c r="P11" s="5">
        <f>G11/'NTE NTF Grid Sept 2020'!G11-1</f>
        <v>7.4999534499164966E-3</v>
      </c>
      <c r="Q11" s="5">
        <f>H11/'NTE NTF Grid Sept 2020'!H11-1</f>
        <v>7.4999588937103567E-3</v>
      </c>
      <c r="R11" s="5">
        <f>I11/'NTE NTF Grid Sept 2020'!I11-1</f>
        <v>7.5000189989578026E-3</v>
      </c>
      <c r="T11" s="5">
        <f t="shared" si="1"/>
        <v>3.6037919140987196E-2</v>
      </c>
      <c r="U11" s="5">
        <f t="shared" si="0"/>
        <v>3.6086529247856269E-2</v>
      </c>
      <c r="V11" s="5">
        <f t="shared" si="0"/>
        <v>3.6173335235075044E-2</v>
      </c>
      <c r="W11" s="5">
        <f t="shared" si="0"/>
        <v>3.6273053454938475E-2</v>
      </c>
      <c r="X11" s="5">
        <f t="shared" si="0"/>
        <v>3.6309807507463043E-2</v>
      </c>
      <c r="Y11" s="5">
        <f t="shared" si="0"/>
        <v>3.6385423518005E-2</v>
      </c>
      <c r="Z11" s="5">
        <f t="shared" si="0"/>
        <v>3.6419549912948934E-2</v>
      </c>
      <c r="AA11" s="5">
        <f t="shared" si="0"/>
        <v>3.6419711670438115E-2</v>
      </c>
    </row>
    <row r="12" spans="1:27" x14ac:dyDescent="0.25">
      <c r="A12" s="2">
        <v>3.5</v>
      </c>
      <c r="B12" s="8">
        <f>ROUND('NTE NTF Grid Sept 2020'!B12*1.0075,2)</f>
        <v>50955.65</v>
      </c>
      <c r="C12" s="8">
        <f>ROUND('NTE NTF Grid Sept 2020'!C12*1.0075,2)</f>
        <v>55943.11</v>
      </c>
      <c r="D12" s="8">
        <f>ROUND('NTE NTF Grid Sept 2020'!D12*1.0075,2)</f>
        <v>65962.679999999993</v>
      </c>
      <c r="E12" s="8">
        <f>ROUND('NTE NTF Grid Sept 2020'!E12*1.0075,2)</f>
        <v>76041.36</v>
      </c>
      <c r="F12" s="8">
        <f>ROUND('NTE NTF Grid Sept 2020'!F12*1.0075,2)</f>
        <v>83427.19</v>
      </c>
      <c r="G12" s="8">
        <f>ROUND('NTE NTF Grid Sept 2020'!G12*1.0075,2)</f>
        <v>94194.15</v>
      </c>
      <c r="H12" s="8">
        <f>ROUND('NTE NTF Grid Sept 2020'!H12*1.0075,2)</f>
        <v>99183.85</v>
      </c>
      <c r="I12" s="8">
        <f>ROUND('NTE NTF Grid Sept 2020'!I12*1.0075,2)</f>
        <v>106622.64</v>
      </c>
      <c r="K12" s="5">
        <f>B12/'NTE NTF Grid Sept 2020'!B12-1</f>
        <v>7.4999510640649802E-3</v>
      </c>
      <c r="L12" s="5">
        <f>C12/'NTE NTF Grid Sept 2020'!C12-1</f>
        <v>7.5000009004682067E-3</v>
      </c>
      <c r="M12" s="5">
        <f>D12/'NTE NTF Grid Sept 2020'!D12-1</f>
        <v>7.5000412392296489E-3</v>
      </c>
      <c r="N12" s="5">
        <f>E12/'NTE NTF Grid Sept 2020'!E12-1</f>
        <v>7.4999370655035591E-3</v>
      </c>
      <c r="O12" s="5">
        <f>F12/'NTE NTF Grid Sept 2020'!F12-1</f>
        <v>7.500047701776813E-3</v>
      </c>
      <c r="P12" s="5">
        <f>G12/'NTE NTF Grid Sept 2020'!G12-1</f>
        <v>7.5000307509818231E-3</v>
      </c>
      <c r="Q12" s="5">
        <f>H12/'NTE NTF Grid Sept 2020'!H12-1</f>
        <v>7.499986540777881E-3</v>
      </c>
      <c r="R12" s="5">
        <f>I12/'NTE NTF Grid Sept 2020'!I12-1</f>
        <v>7.5000292925602174E-3</v>
      </c>
      <c r="T12" s="5">
        <f t="shared" si="1"/>
        <v>3.606362250231121E-2</v>
      </c>
      <c r="U12" s="5">
        <f t="shared" si="0"/>
        <v>3.6092500100010527E-2</v>
      </c>
      <c r="V12" s="5">
        <f t="shared" si="0"/>
        <v>3.6185697165512565E-2</v>
      </c>
      <c r="W12" s="5">
        <f t="shared" si="0"/>
        <v>3.6256189455423193E-2</v>
      </c>
      <c r="X12" s="5">
        <f t="shared" si="0"/>
        <v>3.6361450030677034E-2</v>
      </c>
      <c r="Y12" s="5">
        <f t="shared" si="0"/>
        <v>3.6391483237637301E-2</v>
      </c>
      <c r="Z12" s="5">
        <f t="shared" si="0"/>
        <v>3.6414912677230404E-2</v>
      </c>
      <c r="AA12" s="5">
        <f t="shared" si="0"/>
        <v>3.6414960088027915E-2</v>
      </c>
    </row>
    <row r="13" spans="1:27" x14ac:dyDescent="0.25">
      <c r="A13" s="2">
        <v>4</v>
      </c>
      <c r="B13" s="8">
        <f>ROUND('NTE NTF Grid Sept 2020'!B13*1.0075,2)</f>
        <v>51865.919999999998</v>
      </c>
      <c r="C13" s="8">
        <f>ROUND('NTE NTF Grid Sept 2020'!C13*1.0075,2)</f>
        <v>56944.83</v>
      </c>
      <c r="D13" s="8">
        <f>ROUND('NTE NTF Grid Sept 2020'!D13*1.0075,2)</f>
        <v>67147.350000000006</v>
      </c>
      <c r="E13" s="8">
        <f>ROUND('NTE NTF Grid Sept 2020'!E13*1.0075,2)</f>
        <v>77410.100000000006</v>
      </c>
      <c r="F13" s="8">
        <f>ROUND('NTE NTF Grid Sept 2020'!F13*1.0075,2)</f>
        <v>84928.67</v>
      </c>
      <c r="G13" s="8">
        <f>ROUND('NTE NTF Grid Sept 2020'!G13*1.0075,2)</f>
        <v>95894.19</v>
      </c>
      <c r="H13" s="8">
        <f>ROUND('NTE NTF Grid Sept 2020'!H13*1.0075,2)</f>
        <v>100975.38</v>
      </c>
      <c r="I13" s="8">
        <f>ROUND('NTE NTF Grid Sept 2020'!I13*1.0075,2)</f>
        <v>108548.53</v>
      </c>
      <c r="K13" s="5">
        <f>B13/'NTE NTF Grid Sept 2020'!B13-1</f>
        <v>7.5000262238678062E-3</v>
      </c>
      <c r="L13" s="5">
        <f>C13/'NTE NTF Grid Sept 2020'!C13-1</f>
        <v>7.5000548469488226E-3</v>
      </c>
      <c r="M13" s="5">
        <f>D13/'NTE NTF Grid Sept 2020'!D13-1</f>
        <v>7.5000573915087188E-3</v>
      </c>
      <c r="N13" s="5">
        <f>E13/'NTE NTF Grid Sept 2020'!E13-1</f>
        <v>7.4999495664995752E-3</v>
      </c>
      <c r="O13" s="5">
        <f>F13/'NTE NTF Grid Sept 2020'!F13-1</f>
        <v>7.4999599627267877E-3</v>
      </c>
      <c r="P13" s="5">
        <f>G13/'NTE NTF Grid Sept 2020'!G13-1</f>
        <v>7.4999732087530635E-3</v>
      </c>
      <c r="Q13" s="5">
        <f>H13/'NTE NTF Grid Sept 2020'!H13-1</f>
        <v>7.5000224497798751E-3</v>
      </c>
      <c r="R13" s="5">
        <f>I13/'NTE NTF Grid Sept 2020'!I13-1</f>
        <v>7.4999665863750842E-3</v>
      </c>
      <c r="T13" s="5">
        <f t="shared" si="1"/>
        <v>3.605441361538908E-2</v>
      </c>
      <c r="U13" s="5">
        <f t="shared" si="0"/>
        <v>3.6107296240417641E-2</v>
      </c>
      <c r="V13" s="5">
        <f t="shared" si="0"/>
        <v>3.62019900492907E-2</v>
      </c>
      <c r="W13" s="5">
        <f t="shared" si="0"/>
        <v>3.6288525592652388E-2</v>
      </c>
      <c r="X13" s="5">
        <f t="shared" si="0"/>
        <v>3.6344245441594092E-2</v>
      </c>
      <c r="Y13" s="5">
        <f t="shared" si="0"/>
        <v>3.6410025621089304E-2</v>
      </c>
      <c r="Z13" s="5">
        <f t="shared" si="0"/>
        <v>3.6433888443079487E-2</v>
      </c>
      <c r="AA13" s="5">
        <f t="shared" si="0"/>
        <v>3.6433790700747481E-2</v>
      </c>
    </row>
    <row r="14" spans="1:27" x14ac:dyDescent="0.25">
      <c r="A14" s="2">
        <v>4.5</v>
      </c>
      <c r="B14" s="8">
        <f>ROUND('NTE NTF Grid Sept 2020'!B14*1.0075,2)</f>
        <v>52791.78</v>
      </c>
      <c r="C14" s="8">
        <f>ROUND('NTE NTF Grid Sept 2020'!C14*1.0075,2)</f>
        <v>57965.55</v>
      </c>
      <c r="D14" s="8">
        <f>ROUND('NTE NTF Grid Sept 2020'!D14*1.0075,2)</f>
        <v>68352.100000000006</v>
      </c>
      <c r="E14" s="8">
        <f>ROUND('NTE NTF Grid Sept 2020'!E14*1.0075,2)</f>
        <v>78803.37</v>
      </c>
      <c r="F14" s="8">
        <f>ROUND('NTE NTF Grid Sept 2020'!F14*1.0075,2)</f>
        <v>86459.17</v>
      </c>
      <c r="G14" s="8">
        <f>ROUND('NTE NTF Grid Sept 2020'!G14*1.0075,2)</f>
        <v>97625.47</v>
      </c>
      <c r="H14" s="8">
        <f>ROUND('NTE NTF Grid Sept 2020'!H14*1.0075,2)</f>
        <v>102798.14</v>
      </c>
      <c r="I14" s="8">
        <f>ROUND('NTE NTF Grid Sept 2020'!I14*1.0075,2)</f>
        <v>110507.99</v>
      </c>
      <c r="K14" s="5">
        <f>B14/'NTE NTF Grid Sept 2020'!B14-1</f>
        <v>7.4999823469206195E-3</v>
      </c>
      <c r="L14" s="5">
        <f>C14/'NTE NTF Grid Sept 2020'!C14-1</f>
        <v>7.5000816907695445E-3</v>
      </c>
      <c r="M14" s="5">
        <f>D14/'NTE NTF Grid Sept 2020'!D14-1</f>
        <v>7.4999321966746635E-3</v>
      </c>
      <c r="N14" s="5">
        <f>E14/'NTE NTF Grid Sept 2020'!E14-1</f>
        <v>7.5000568931917755E-3</v>
      </c>
      <c r="O14" s="5">
        <f>F14/'NTE NTF Grid Sept 2020'!F14-1</f>
        <v>7.5000393285364897E-3</v>
      </c>
      <c r="P14" s="5">
        <f>G14/'NTE NTF Grid Sept 2020'!G14-1</f>
        <v>7.499995097975054E-3</v>
      </c>
      <c r="Q14" s="5">
        <f>H14/'NTE NTF Grid Sept 2020'!H14-1</f>
        <v>7.5000325875314022E-3</v>
      </c>
      <c r="R14" s="5">
        <f>I14/'NTE NTF Grid Sept 2020'!I14-1</f>
        <v>7.4999988603765555E-3</v>
      </c>
      <c r="T14" s="5">
        <f t="shared" si="1"/>
        <v>3.6033884368072977E-2</v>
      </c>
      <c r="U14" s="5">
        <f t="shared" si="0"/>
        <v>3.6151726280501784E-2</v>
      </c>
      <c r="V14" s="5">
        <f t="shared" si="0"/>
        <v>3.6223816254888463E-2</v>
      </c>
      <c r="W14" s="5">
        <f t="shared" si="0"/>
        <v>3.6322469771713717E-2</v>
      </c>
      <c r="X14" s="5">
        <f t="shared" si="0"/>
        <v>3.6342827799905386E-2</v>
      </c>
      <c r="Y14" s="5">
        <f t="shared" si="0"/>
        <v>3.6428164594085821E-2</v>
      </c>
      <c r="Z14" s="5">
        <f t="shared" si="0"/>
        <v>3.644030757023442E-2</v>
      </c>
      <c r="AA14" s="5">
        <f t="shared" si="0"/>
        <v>3.6440196941287528E-2</v>
      </c>
    </row>
    <row r="15" spans="1:27" x14ac:dyDescent="0.25">
      <c r="A15" s="2">
        <v>5</v>
      </c>
      <c r="B15" s="8">
        <f>ROUND('NTE NTF Grid Sept 2020'!B15*1.0075,2)</f>
        <v>53736.63</v>
      </c>
      <c r="C15" s="8">
        <f>ROUND('NTE NTF Grid Sept 2020'!C15*1.0075,2)</f>
        <v>59004.09</v>
      </c>
      <c r="D15" s="8">
        <f>ROUND('NTE NTF Grid Sept 2020'!D15*1.0075,2)</f>
        <v>69580.31</v>
      </c>
      <c r="E15" s="8">
        <f>ROUND('NTE NTF Grid Sept 2020'!E15*1.0075,2)</f>
        <v>80221.179999999993</v>
      </c>
      <c r="F15" s="8">
        <f>ROUND('NTE NTF Grid Sept 2020'!F15*1.0075,2)</f>
        <v>88015.3</v>
      </c>
      <c r="G15" s="8">
        <f>ROUND('NTE NTF Grid Sept 2020'!G15*1.0075,2)</f>
        <v>99386.880000000005</v>
      </c>
      <c r="H15" s="8">
        <f>ROUND('NTE NTF Grid Sept 2020'!H15*1.0075,2)</f>
        <v>104655.43</v>
      </c>
      <c r="I15" s="8">
        <f>ROUND('NTE NTF Grid Sept 2020'!I15*1.0075,2)</f>
        <v>112504.58</v>
      </c>
      <c r="K15" s="5">
        <f>B15/'NTE NTF Grid Sept 2020'!B15-1</f>
        <v>7.4999142240197436E-3</v>
      </c>
      <c r="L15" s="5">
        <f>C15/'NTE NTF Grid Sept 2020'!C15-1</f>
        <v>7.5000618971958755E-3</v>
      </c>
      <c r="M15" s="5">
        <f>D15/'NTE NTF Grid Sept 2020'!D15-1</f>
        <v>7.500035475195288E-3</v>
      </c>
      <c r="N15" s="5">
        <f>E15/'NTE NTF Grid Sept 2020'!E15-1</f>
        <v>7.4999999999998401E-3</v>
      </c>
      <c r="O15" s="5">
        <f>F15/'NTE NTF Grid Sept 2020'!F15-1</f>
        <v>7.4999914148450308E-3</v>
      </c>
      <c r="P15" s="5">
        <f>G15/'NTE NTF Grid Sept 2020'!G15-1</f>
        <v>7.4999723762592119E-3</v>
      </c>
      <c r="Q15" s="5">
        <f>H15/'NTE NTF Grid Sept 2020'!H15-1</f>
        <v>7.4999740075605281E-3</v>
      </c>
      <c r="R15" s="5">
        <f>I15/'NTE NTF Grid Sept 2020'!I15-1</f>
        <v>7.4999722389086365E-3</v>
      </c>
      <c r="T15" s="5">
        <f t="shared" si="1"/>
        <v>3.6068192755474016E-2</v>
      </c>
      <c r="U15" s="5">
        <f t="shared" si="0"/>
        <v>3.6162369788442561E-2</v>
      </c>
      <c r="V15" s="5">
        <f t="shared" si="0"/>
        <v>3.6233149930712027E-2</v>
      </c>
      <c r="W15" s="5">
        <f t="shared" si="0"/>
        <v>3.6314124384285495E-2</v>
      </c>
      <c r="X15" s="5">
        <f t="shared" si="0"/>
        <v>3.6343792973562383E-2</v>
      </c>
      <c r="Y15" s="5">
        <f t="shared" si="0"/>
        <v>3.6422331738763303E-2</v>
      </c>
      <c r="Z15" s="5">
        <f t="shared" si="0"/>
        <v>3.644502253915749E-2</v>
      </c>
      <c r="AA15" s="5">
        <f t="shared" si="0"/>
        <v>3.6444989167518038E-2</v>
      </c>
    </row>
    <row r="16" spans="1:27" x14ac:dyDescent="0.25">
      <c r="A16" s="2">
        <v>5.5</v>
      </c>
      <c r="B16" s="8">
        <f>ROUND('NTE NTF Grid Sept 2020'!B16*1.0075,2)</f>
        <v>54697.07</v>
      </c>
      <c r="C16" s="8">
        <f>ROUND('NTE NTF Grid Sept 2020'!C16*1.0075,2)</f>
        <v>60061.59</v>
      </c>
      <c r="D16" s="8">
        <f>ROUND('NTE NTF Grid Sept 2020'!D16*1.0075,2)</f>
        <v>70828.55</v>
      </c>
      <c r="E16" s="8">
        <f>ROUND('NTE NTF Grid Sept 2020'!E16*1.0075,2)</f>
        <v>81663.56</v>
      </c>
      <c r="F16" s="8">
        <f>ROUND('NTE NTF Grid Sept 2020'!F16*1.0075,2)</f>
        <v>89601.58</v>
      </c>
      <c r="G16" s="8">
        <f>ROUND('NTE NTF Grid Sept 2020'!G16*1.0075,2)</f>
        <v>101181.73</v>
      </c>
      <c r="H16" s="8">
        <f>ROUND('NTE NTF Grid Sept 2020'!H16*1.0075,2)</f>
        <v>106546.25</v>
      </c>
      <c r="I16" s="8">
        <f>ROUND('NTE NTF Grid Sept 2020'!I16*1.0075,2)</f>
        <v>114537.21</v>
      </c>
      <c r="K16" s="5">
        <f>B16/'NTE NTF Grid Sept 2020'!B16-1</f>
        <v>7.49992171656233E-3</v>
      </c>
      <c r="L16" s="5">
        <f>C16/'NTE NTF Grid Sept 2020'!C16-1</f>
        <v>7.5000234842272917E-3</v>
      </c>
      <c r="M16" s="5">
        <f>D16/'NTE NTF Grid Sept 2020'!D16-1</f>
        <v>7.5000046229594108E-3</v>
      </c>
      <c r="N16" s="5">
        <f>E16/'NTE NTF Grid Sept 2020'!E16-1</f>
        <v>7.5000333104520145E-3</v>
      </c>
      <c r="O16" s="5">
        <f>F16/'NTE NTF Grid Sept 2020'!F16-1</f>
        <v>7.5000081520604223E-3</v>
      </c>
      <c r="P16" s="5">
        <f>G16/'NTE NTF Grid Sept 2020'!G16-1</f>
        <v>7.4999611664097188E-3</v>
      </c>
      <c r="Q16" s="5">
        <f>H16/'NTE NTF Grid Sept 2020'!H16-1</f>
        <v>7.5000165479781611E-3</v>
      </c>
      <c r="R16" s="5">
        <f>I16/'NTE NTF Grid Sept 2020'!I16-1</f>
        <v>7.4999617362354609E-3</v>
      </c>
      <c r="T16" s="5">
        <f t="shared" si="1"/>
        <v>3.6090656537817178E-2</v>
      </c>
      <c r="U16" s="5">
        <f t="shared" si="0"/>
        <v>3.6160098541288654E-2</v>
      </c>
      <c r="V16" s="5">
        <f t="shared" si="0"/>
        <v>3.6230781497569087E-2</v>
      </c>
      <c r="W16" s="5">
        <f t="shared" si="0"/>
        <v>3.6295275189373255E-2</v>
      </c>
      <c r="X16" s="5">
        <f t="shared" si="0"/>
        <v>3.6345595267685438E-2</v>
      </c>
      <c r="Y16" s="5">
        <f t="shared" si="0"/>
        <v>3.6427583908174688E-2</v>
      </c>
      <c r="Z16" s="5">
        <f t="shared" si="0"/>
        <v>3.6460873708415331E-2</v>
      </c>
      <c r="AA16" s="5">
        <f t="shared" si="0"/>
        <v>3.6460893008731787E-2</v>
      </c>
    </row>
    <row r="17" spans="1:27" x14ac:dyDescent="0.25">
      <c r="A17" s="2">
        <v>6</v>
      </c>
      <c r="B17" s="8">
        <f>ROUND('NTE NTF Grid Sept 2020'!B17*1.0075,2)</f>
        <v>55674.27</v>
      </c>
      <c r="C17" s="8">
        <f>ROUND('NTE NTF Grid Sept 2020'!C17*1.0075,2)</f>
        <v>61134.74</v>
      </c>
      <c r="D17" s="8">
        <f>ROUND('NTE NTF Grid Sept 2020'!D17*1.0075,2)</f>
        <v>72098.02</v>
      </c>
      <c r="E17" s="8">
        <f>ROUND('NTE NTF Grid Sept 2020'!E17*1.0075,2)</f>
        <v>83130.47</v>
      </c>
      <c r="F17" s="8">
        <f>ROUND('NTE NTF Grid Sept 2020'!F17*1.0075,2)</f>
        <v>91212.36</v>
      </c>
      <c r="G17" s="8">
        <f>ROUND('NTE NTF Grid Sept 2020'!G17*1.0075,2)</f>
        <v>103003.38</v>
      </c>
      <c r="H17" s="8">
        <f>ROUND('NTE NTF Grid Sept 2020'!H17*1.0075,2)</f>
        <v>108464.93</v>
      </c>
      <c r="I17" s="8">
        <f>ROUND('NTE NTF Grid Sept 2020'!I17*1.0075,2)</f>
        <v>116599.8</v>
      </c>
      <c r="K17" s="5">
        <f>B17/'NTE NTF Grid Sept 2020'!B17-1</f>
        <v>7.5000244300469365E-3</v>
      </c>
      <c r="L17" s="5">
        <f>C17/'NTE NTF Grid Sept 2020'!C17-1</f>
        <v>7.5000444959791857E-3</v>
      </c>
      <c r="M17" s="5">
        <f>D17/'NTE NTF Grid Sept 2020'!D17-1</f>
        <v>7.500002445455678E-3</v>
      </c>
      <c r="N17" s="5">
        <f>E17/'NTE NTF Grid Sept 2020'!E17-1</f>
        <v>7.5000336316226601E-3</v>
      </c>
      <c r="O17" s="5">
        <f>F17/'NTE NTF Grid Sept 2020'!F17-1</f>
        <v>7.499997790869628E-3</v>
      </c>
      <c r="P17" s="5">
        <f>G17/'NTE NTF Grid Sept 2020'!G17-1</f>
        <v>7.4999552508636658E-3</v>
      </c>
      <c r="Q17" s="5">
        <f>H17/'NTE NTF Grid Sept 2020'!H17-1</f>
        <v>7.4999883891042618E-3</v>
      </c>
      <c r="R17" s="5">
        <f>I17/'NTE NTF Grid Sept 2020'!I17-1</f>
        <v>7.5000123129500551E-3</v>
      </c>
      <c r="T17" s="5">
        <f t="shared" si="1"/>
        <v>3.6058085518202443E-2</v>
      </c>
      <c r="U17" s="5">
        <f t="shared" si="0"/>
        <v>3.61102086313001E-2</v>
      </c>
      <c r="V17" s="5">
        <f t="shared" si="0"/>
        <v>3.6184230854964694E-2</v>
      </c>
      <c r="W17" s="5">
        <f t="shared" si="0"/>
        <v>3.6265858966422648E-2</v>
      </c>
      <c r="X17" s="5">
        <f t="shared" si="0"/>
        <v>3.6323911865323355E-2</v>
      </c>
      <c r="Y17" s="5">
        <f t="shared" si="0"/>
        <v>3.6388102735491756E-2</v>
      </c>
      <c r="Z17" s="5">
        <f t="shared" si="0"/>
        <v>3.6400404642167095E-2</v>
      </c>
      <c r="AA17" s="5">
        <f t="shared" si="0"/>
        <v>3.6400473651828191E-2</v>
      </c>
    </row>
    <row r="18" spans="1:27" x14ac:dyDescent="0.25">
      <c r="A18" s="2">
        <v>6.5</v>
      </c>
      <c r="B18" s="8">
        <f>ROUND('NTE NTF Grid Sept 2020'!B18*1.0075,2)</f>
        <v>56668.2</v>
      </c>
      <c r="C18" s="8">
        <f>ROUND('NTE NTF Grid Sept 2020'!C18*1.0075,2)</f>
        <v>62227.92</v>
      </c>
      <c r="D18" s="8">
        <f>ROUND('NTE NTF Grid Sept 2020'!D18*1.0075,2)</f>
        <v>73390.89</v>
      </c>
      <c r="E18" s="8">
        <f>ROUND('NTE NTF Grid Sept 2020'!E18*1.0075,2)</f>
        <v>84623.01</v>
      </c>
      <c r="F18" s="8">
        <f>ROUND('NTE NTF Grid Sept 2020'!F18*1.0075,2)</f>
        <v>92853.3</v>
      </c>
      <c r="G18" s="8">
        <f>ROUND('NTE NTF Grid Sept 2020'!G18*1.0075,2)</f>
        <v>104859.58</v>
      </c>
      <c r="H18" s="8">
        <f>ROUND('NTE NTF Grid Sept 2020'!H18*1.0075,2)</f>
        <v>110420.44</v>
      </c>
      <c r="I18" s="8">
        <f>ROUND('NTE NTF Grid Sept 2020'!I18*1.0075,2)</f>
        <v>118701.97</v>
      </c>
      <c r="K18" s="5">
        <f>B18/'NTE NTF Grid Sept 2020'!B18-1</f>
        <v>7.5000422249620335E-3</v>
      </c>
      <c r="L18" s="5">
        <f>C18/'NTE NTF Grid Sept 2020'!C18-1</f>
        <v>7.5000793333666049E-3</v>
      </c>
      <c r="M18" s="5">
        <f>D18/'NTE NTF Grid Sept 2020'!D18-1</f>
        <v>7.4999423429835677E-3</v>
      </c>
      <c r="N18" s="5">
        <f>E18/'NTE NTF Grid Sept 2020'!E18-1</f>
        <v>7.5000244067784383E-3</v>
      </c>
      <c r="O18" s="5">
        <f>F18/'NTE NTF Grid Sept 2020'!F18-1</f>
        <v>7.5000477419779887E-3</v>
      </c>
      <c r="P18" s="5">
        <f>G18/'NTE NTF Grid Sept 2020'!G18-1</f>
        <v>7.4999767003887108E-3</v>
      </c>
      <c r="Q18" s="5">
        <f>H18/'NTE NTF Grid Sept 2020'!H18-1</f>
        <v>7.5000148268520306E-3</v>
      </c>
      <c r="R18" s="5">
        <f>I18/'NTE NTF Grid Sept 2020'!I18-1</f>
        <v>7.5000214313001301E-3</v>
      </c>
      <c r="T18" s="5">
        <f t="shared" si="1"/>
        <v>3.6037213693530523E-2</v>
      </c>
      <c r="U18" s="5">
        <f t="shared" si="0"/>
        <v>3.6068475709684078E-2</v>
      </c>
      <c r="V18" s="5">
        <f t="shared" si="0"/>
        <v>3.6176654752920978E-2</v>
      </c>
      <c r="W18" s="5">
        <f t="shared" si="0"/>
        <v>3.6239541847061352E-2</v>
      </c>
      <c r="X18" s="5">
        <f t="shared" si="0"/>
        <v>3.6290877906394181E-2</v>
      </c>
      <c r="Y18" s="5">
        <f t="shared" si="0"/>
        <v>3.634895351166656E-2</v>
      </c>
      <c r="Z18" s="5">
        <f t="shared" si="0"/>
        <v>3.6361580064995236E-2</v>
      </c>
      <c r="AA18" s="5">
        <f t="shared" si="0"/>
        <v>3.6361633044841968E-2</v>
      </c>
    </row>
    <row r="19" spans="1:27" x14ac:dyDescent="0.25">
      <c r="A19" s="6">
        <v>7</v>
      </c>
      <c r="B19" s="10">
        <f>ROUND('NTE NTF Grid Sept 2020'!B19*1.01,2)</f>
        <v>58109</v>
      </c>
      <c r="C19" s="10">
        <f>ROUND('NTE NTF Grid Sept 2020'!C19*1.01,2)</f>
        <v>63813.5</v>
      </c>
      <c r="D19" s="10">
        <f>ROUND('NTE NTF Grid Sept 2020'!D19*1.01,2)</f>
        <v>75261.759999999995</v>
      </c>
      <c r="E19" s="10">
        <f>ROUND('NTE NTF Grid Sept 2020'!E19*1.01,2)</f>
        <v>86783.1</v>
      </c>
      <c r="F19" s="10">
        <f>ROUND('NTE NTF Grid Sept 2020'!F19*1.01,2)</f>
        <v>95225.16</v>
      </c>
      <c r="G19" s="10">
        <f>ROUND('NTE NTF Grid Sept 2020'!G19*1.01,2)</f>
        <v>107542.17</v>
      </c>
      <c r="H19" s="10">
        <f>ROUND('NTE NTF Grid Sept 2020'!H19*1.01,2)</f>
        <v>113246.64</v>
      </c>
      <c r="I19" s="11">
        <f>ROUND('NTE NTF Grid Sept 2020'!I19*1.01,2)</f>
        <v>121740.14</v>
      </c>
      <c r="J19" s="20"/>
      <c r="K19" s="14">
        <f>B19/'NTE NTF Grid Sept 2020'!B19-1</f>
        <v>1.0000059095840452E-2</v>
      </c>
      <c r="L19" s="14">
        <f>C19/'NTE NTF Grid Sept 2020'!C19-1</f>
        <v>1.0000050647592795E-2</v>
      </c>
      <c r="M19" s="14">
        <f>D19/'NTE NTF Grid Sept 2020'!D19-1</f>
        <v>1.0000055021304632E-2</v>
      </c>
      <c r="N19" s="14">
        <f>E19/'NTE NTF Grid Sept 2020'!E19-1</f>
        <v>1.0000016293495229E-2</v>
      </c>
      <c r="O19" s="14">
        <f>F19/'NTE NTF Grid Sept 2020'!F19-1</f>
        <v>9.9999639381034289E-3</v>
      </c>
      <c r="P19" s="14">
        <f>G19/'NTE NTF Grid Sept 2020'!G19-1</f>
        <v>9.9999624333426684E-3</v>
      </c>
      <c r="Q19" s="14">
        <f>H19/'NTE NTF Grid Sept 2020'!H19-1</f>
        <v>9.99996521751223E-3</v>
      </c>
      <c r="R19" s="14">
        <f>I19/'NTE NTF Grid Sept 2020'!I19-1</f>
        <v>1.0000017422355789E-2</v>
      </c>
      <c r="T19" s="14">
        <f t="shared" si="1"/>
        <v>4.3731691497706171E-2</v>
      </c>
      <c r="U19" s="14">
        <f t="shared" si="0"/>
        <v>4.3817312382452345E-2</v>
      </c>
      <c r="V19" s="14">
        <f t="shared" si="0"/>
        <v>4.3881094099393891E-2</v>
      </c>
      <c r="W19" s="14">
        <f t="shared" si="0"/>
        <v>4.3938522180856143E-2</v>
      </c>
      <c r="X19" s="14">
        <f t="shared" si="0"/>
        <v>4.3994037650160633E-2</v>
      </c>
      <c r="Y19" s="14">
        <f t="shared" si="0"/>
        <v>4.4064476330776703E-2</v>
      </c>
      <c r="Z19" s="14">
        <f t="shared" si="0"/>
        <v>4.4085309417523311E-2</v>
      </c>
      <c r="AA19" s="14">
        <f t="shared" si="0"/>
        <v>4.4085324331602616E-2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21</v>
      </c>
    </row>
    <row r="22" spans="1:27" ht="18.75" x14ac:dyDescent="0.3">
      <c r="A22" s="1" t="s">
        <v>14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ROUND('NTE NTF Grid Sept 2020'!B27*1.0075,2)</f>
        <v>50296.76</v>
      </c>
      <c r="C27" s="8">
        <f>ROUND('NTE NTF Grid Sept 2020'!C27*1.0075,2)</f>
        <v>57968.71</v>
      </c>
      <c r="D27" s="8">
        <f>ROUND('NTE NTF Grid Sept 2020'!D27*1.0075,2)</f>
        <v>63589.96</v>
      </c>
      <c r="K27" s="5">
        <f>B27/'NTE NTF Grid Sept 2020'!B27-1</f>
        <v>7.500049076225368E-3</v>
      </c>
      <c r="L27" s="5">
        <f>C27/'NTE NTF Grid Sept 2020'!C27-1</f>
        <v>7.5000199870760564E-3</v>
      </c>
      <c r="M27" s="5">
        <f>D27/'NTE NTF Grid Sept 2020'!D27-1</f>
        <v>7.4999298916498258E-3</v>
      </c>
    </row>
    <row r="28" spans="1:27" x14ac:dyDescent="0.25">
      <c r="A28" s="2">
        <v>1.5</v>
      </c>
      <c r="B28" s="8">
        <f>ROUND('NTE NTF Grid Sept 2020'!B28*1.0075,2)</f>
        <v>51197.53</v>
      </c>
      <c r="C28" s="8">
        <f>ROUND('NTE NTF Grid Sept 2020'!C28*1.0075,2)</f>
        <v>59010.79</v>
      </c>
      <c r="D28" s="8">
        <f>ROUND('NTE NTF Grid Sept 2020'!D28*1.0075,2)</f>
        <v>64733.4</v>
      </c>
      <c r="K28" s="5">
        <f>B28/'NTE NTF Grid Sept 2020'!B28-1</f>
        <v>7.499939488051055E-3</v>
      </c>
      <c r="L28" s="5">
        <f>C28/'NTE NTF Grid Sept 2020'!C28-1</f>
        <v>7.5000640243121364E-3</v>
      </c>
      <c r="M28" s="5">
        <f>D28/'NTE NTF Grid Sept 2020'!D28-1</f>
        <v>7.5000571970993413E-3</v>
      </c>
    </row>
    <row r="29" spans="1:27" x14ac:dyDescent="0.25">
      <c r="A29" s="2">
        <v>2</v>
      </c>
      <c r="B29" s="8">
        <f>ROUND('NTE NTF Grid Sept 2020'!B29*1.0075,2)</f>
        <v>52115.97</v>
      </c>
      <c r="C29" s="8">
        <f>ROUND('NTE NTF Grid Sept 2020'!C29*1.0075,2)</f>
        <v>60070.54</v>
      </c>
      <c r="D29" s="8">
        <f>ROUND('NTE NTF Grid Sept 2020'!D29*1.0075,2)</f>
        <v>65899.09</v>
      </c>
      <c r="K29" s="5">
        <f>B29/'NTE NTF Grid Sept 2020'!B29-1</f>
        <v>7.499998550108522E-3</v>
      </c>
      <c r="L29" s="5">
        <f>C29/'NTE NTF Grid Sept 2020'!C29-1</f>
        <v>7.5000805053588859E-3</v>
      </c>
      <c r="M29" s="5">
        <f>D29/'NTE NTF Grid Sept 2020'!D29-1</f>
        <v>7.4999392281098753E-3</v>
      </c>
      <c r="T29" s="5">
        <f>B29/B27-1</f>
        <v>3.6169526625571935E-2</v>
      </c>
      <c r="U29" s="5">
        <f t="shared" ref="U29:V39" si="2">C29/C27-1</f>
        <v>3.625800884649677E-2</v>
      </c>
      <c r="V29" s="5">
        <f t="shared" si="2"/>
        <v>3.6312807870928054E-2</v>
      </c>
    </row>
    <row r="30" spans="1:27" x14ac:dyDescent="0.25">
      <c r="A30" s="2">
        <v>2.5</v>
      </c>
      <c r="B30" s="8">
        <f>ROUND('NTE NTF Grid Sept 2020'!B30*1.0075,2)</f>
        <v>53049.279999999999</v>
      </c>
      <c r="C30" s="8">
        <f>ROUND('NTE NTF Grid Sept 2020'!C30*1.0075,2)</f>
        <v>61150.71</v>
      </c>
      <c r="D30" s="8">
        <f>ROUND('NTE NTF Grid Sept 2020'!D30*1.0075,2)</f>
        <v>67083.41</v>
      </c>
      <c r="K30" s="5">
        <f>B30/'NTE NTF Grid Sept 2020'!B30-1</f>
        <v>7.5000422567015335E-3</v>
      </c>
      <c r="L30" s="5">
        <f>C30/'NTE NTF Grid Sept 2020'!C30-1</f>
        <v>7.5000630195094509E-3</v>
      </c>
      <c r="M30" s="5">
        <f>D30/'NTE NTF Grid Sept 2020'!D30-1</f>
        <v>7.4999966208113555E-3</v>
      </c>
      <c r="T30" s="5">
        <f t="shared" ref="T30:T39" si="3">B30/B28-1</f>
        <v>3.6168737046494259E-2</v>
      </c>
      <c r="U30" s="5">
        <f t="shared" si="2"/>
        <v>3.6263198645535732E-2</v>
      </c>
      <c r="V30" s="5">
        <f t="shared" si="2"/>
        <v>3.6302897731310235E-2</v>
      </c>
    </row>
    <row r="31" spans="1:27" x14ac:dyDescent="0.25">
      <c r="A31" s="2">
        <v>3</v>
      </c>
      <c r="B31" s="8">
        <f>ROUND('NTE NTF Grid Sept 2020'!B31*1.0075,2)</f>
        <v>54001.17</v>
      </c>
      <c r="C31" s="8">
        <f>ROUND('NTE NTF Grid Sept 2020'!C31*1.0075,2)</f>
        <v>62249.48</v>
      </c>
      <c r="D31" s="8">
        <f>ROUND('NTE NTF Grid Sept 2020'!D31*1.0075,2)</f>
        <v>68291.88</v>
      </c>
      <c r="K31" s="5">
        <f>B31/'NTE NTF Grid Sept 2020'!B31-1</f>
        <v>7.4999281705427912E-3</v>
      </c>
      <c r="L31" s="5">
        <f>C31/'NTE NTF Grid Sept 2020'!C31-1</f>
        <v>7.5000712134514202E-3</v>
      </c>
      <c r="M31" s="5">
        <f>D31/'NTE NTF Grid Sept 2020'!D31-1</f>
        <v>7.5000553231980849E-3</v>
      </c>
      <c r="T31" s="5">
        <f t="shared" si="3"/>
        <v>3.6173173021628369E-2</v>
      </c>
      <c r="U31" s="5">
        <f t="shared" si="2"/>
        <v>3.6273021684173345E-2</v>
      </c>
      <c r="V31" s="5">
        <f t="shared" si="2"/>
        <v>3.6309909590557465E-2</v>
      </c>
    </row>
    <row r="32" spans="1:27" x14ac:dyDescent="0.25">
      <c r="A32" s="2">
        <v>3.5</v>
      </c>
      <c r="B32" s="8">
        <f>ROUND('NTE NTF Grid Sept 2020'!B32*1.0075,2)</f>
        <v>54968.9</v>
      </c>
      <c r="C32" s="8">
        <f>ROUND('NTE NTF Grid Sept 2020'!C32*1.0075,2)</f>
        <v>63367.8</v>
      </c>
      <c r="D32" s="8">
        <f>ROUND('NTE NTF Grid Sept 2020'!D32*1.0075,2)</f>
        <v>69522.66</v>
      </c>
      <c r="K32" s="5">
        <f>B32/'NTE NTF Grid Sept 2020'!B32-1</f>
        <v>7.500041239229871E-3</v>
      </c>
      <c r="L32" s="5">
        <f>C32/'NTE NTF Grid Sept 2020'!C32-1</f>
        <v>7.4999904604546863E-3</v>
      </c>
      <c r="M32" s="5">
        <f>D32/'NTE NTF Grid Sept 2020'!D32-1</f>
        <v>7.5000231866853007E-3</v>
      </c>
      <c r="T32" s="5">
        <f t="shared" si="3"/>
        <v>3.6185599502952748E-2</v>
      </c>
      <c r="U32" s="5">
        <f t="shared" si="2"/>
        <v>3.6256161212192106E-2</v>
      </c>
      <c r="V32" s="5">
        <f t="shared" si="2"/>
        <v>3.6361449127287893E-2</v>
      </c>
    </row>
    <row r="33" spans="1:22" x14ac:dyDescent="0.25">
      <c r="A33" s="2">
        <v>4</v>
      </c>
      <c r="B33" s="8">
        <f>ROUND('NTE NTF Grid Sept 2020'!B33*1.0075,2)</f>
        <v>55956.13</v>
      </c>
      <c r="C33" s="8">
        <f>ROUND('NTE NTF Grid Sept 2020'!C33*1.0075,2)</f>
        <v>64508.42</v>
      </c>
      <c r="D33" s="8">
        <f>ROUND('NTE NTF Grid Sept 2020'!D33*1.0075,2)</f>
        <v>70773.89</v>
      </c>
      <c r="K33" s="5">
        <f>B33/'NTE NTF Grid Sept 2020'!B33-1</f>
        <v>7.5000567163092668E-3</v>
      </c>
      <c r="L33" s="5">
        <f>C33/'NTE NTF Grid Sept 2020'!C33-1</f>
        <v>7.499975401467518E-3</v>
      </c>
      <c r="M33" s="5">
        <f>D33/'NTE NTF Grid Sept 2020'!D33-1</f>
        <v>7.4999601406693372E-3</v>
      </c>
      <c r="T33" s="5">
        <f t="shared" si="3"/>
        <v>3.6202178582426914E-2</v>
      </c>
      <c r="U33" s="5">
        <f t="shared" si="2"/>
        <v>3.6288495903901374E-2</v>
      </c>
      <c r="V33" s="5">
        <f t="shared" si="2"/>
        <v>3.634414516044937E-2</v>
      </c>
    </row>
    <row r="34" spans="1:22" x14ac:dyDescent="0.25">
      <c r="A34" s="2">
        <v>4.5</v>
      </c>
      <c r="B34" s="8">
        <f>ROUND('NTE NTF Grid Sept 2020'!B34*1.0075,2)</f>
        <v>56960.09</v>
      </c>
      <c r="C34" s="8">
        <f>ROUND('NTE NTF Grid Sept 2020'!C34*1.0075,2)</f>
        <v>65669.47</v>
      </c>
      <c r="D34" s="8">
        <f>ROUND('NTE NTF Grid Sept 2020'!D34*1.0075,2)</f>
        <v>72049.31</v>
      </c>
      <c r="K34" s="5">
        <f>B34/'NTE NTF Grid Sept 2020'!B34-1</f>
        <v>7.4999907138928457E-3</v>
      </c>
      <c r="L34" s="5">
        <f>C34/'NTE NTF Grid Sept 2020'!C34-1</f>
        <v>7.4999286597765558E-3</v>
      </c>
      <c r="M34" s="5">
        <f>D34/'NTE NTF Grid Sept 2020'!D34-1</f>
        <v>7.5000391537420885E-3</v>
      </c>
      <c r="T34" s="5">
        <f t="shared" si="3"/>
        <v>3.6223937535588169E-2</v>
      </c>
      <c r="U34" s="5">
        <f t="shared" si="2"/>
        <v>3.6322390867285836E-2</v>
      </c>
      <c r="V34" s="5">
        <f t="shared" si="2"/>
        <v>3.6342826928658756E-2</v>
      </c>
    </row>
    <row r="35" spans="1:22" x14ac:dyDescent="0.25">
      <c r="A35" s="2">
        <v>5</v>
      </c>
      <c r="B35" s="8">
        <f>ROUND('NTE NTF Grid Sept 2020'!B35*1.0075,2)</f>
        <v>57983.59</v>
      </c>
      <c r="C35" s="8">
        <f>ROUND('NTE NTF Grid Sept 2020'!C35*1.0075,2)</f>
        <v>66850.98</v>
      </c>
      <c r="D35" s="8">
        <f>ROUND('NTE NTF Grid Sept 2020'!D35*1.0075,2)</f>
        <v>73346.080000000002</v>
      </c>
      <c r="K35" s="5">
        <f>B35/'NTE NTF Grid Sept 2020'!B35-1</f>
        <v>7.5000065158521423E-3</v>
      </c>
      <c r="L35" s="5">
        <f>C35/'NTE NTF Grid Sept 2020'!C35-1</f>
        <v>7.5000003767706769E-3</v>
      </c>
      <c r="M35" s="5">
        <f>D35/'NTE NTF Grid Sept 2020'!D35-1</f>
        <v>7.4999917582507791E-3</v>
      </c>
      <c r="T35" s="5">
        <f t="shared" si="3"/>
        <v>3.6233027552119879E-2</v>
      </c>
      <c r="U35" s="5">
        <f t="shared" si="2"/>
        <v>3.6314019162149602E-2</v>
      </c>
      <c r="V35" s="5">
        <f t="shared" si="2"/>
        <v>3.6343770280254484E-2</v>
      </c>
    </row>
    <row r="36" spans="1:22" x14ac:dyDescent="0.25">
      <c r="A36" s="2">
        <v>5.5</v>
      </c>
      <c r="B36" s="8">
        <f>ROUND('NTE NTF Grid Sept 2020'!B36*1.0075,2)</f>
        <v>59023.79</v>
      </c>
      <c r="C36" s="8">
        <f>ROUND('NTE NTF Grid Sept 2020'!C36*1.0075,2)</f>
        <v>68052.97</v>
      </c>
      <c r="D36" s="8">
        <f>ROUND('NTE NTF Grid Sept 2020'!D36*1.0075,2)</f>
        <v>74667.98</v>
      </c>
      <c r="K36" s="5">
        <f>B36/'NTE NTF Grid Sept 2020'!B36-1</f>
        <v>7.499947511633076E-3</v>
      </c>
      <c r="L36" s="5">
        <f>C36/'NTE NTF Grid Sept 2020'!C36-1</f>
        <v>7.5000329403343002E-3</v>
      </c>
      <c r="M36" s="5">
        <f>D36/'NTE NTF Grid Sept 2020'!D36-1</f>
        <v>7.4999858322806201E-3</v>
      </c>
      <c r="T36" s="5">
        <f t="shared" si="3"/>
        <v>3.6230630955814913E-2</v>
      </c>
      <c r="U36" s="5">
        <f t="shared" si="2"/>
        <v>3.629540485099092E-2</v>
      </c>
      <c r="V36" s="5">
        <f t="shared" si="2"/>
        <v>3.634552503001065E-2</v>
      </c>
    </row>
    <row r="37" spans="1:22" x14ac:dyDescent="0.25">
      <c r="A37" s="2">
        <v>6</v>
      </c>
      <c r="B37" s="8">
        <f>ROUND('NTE NTF Grid Sept 2020'!B37*1.0075,2)</f>
        <v>60081.69</v>
      </c>
      <c r="C37" s="8">
        <f>ROUND('NTE NTF Grid Sept 2020'!C37*1.0075,2)</f>
        <v>69275.39</v>
      </c>
      <c r="D37" s="8">
        <f>ROUND('NTE NTF Grid Sept 2020'!D37*1.0075,2)</f>
        <v>76010.3</v>
      </c>
      <c r="K37" s="5">
        <f>B37/'NTE NTF Grid Sept 2020'!B37-1</f>
        <v>7.5000297646845571E-3</v>
      </c>
      <c r="L37" s="5">
        <f>C37/'NTE NTF Grid Sept 2020'!C37-1</f>
        <v>7.5000338134159072E-3</v>
      </c>
      <c r="M37" s="5">
        <f>D37/'NTE NTF Grid Sept 2020'!D37-1</f>
        <v>7.4999532768935673E-3</v>
      </c>
      <c r="T37" s="5">
        <f t="shared" si="3"/>
        <v>3.6184375613859121E-2</v>
      </c>
      <c r="U37" s="5">
        <f t="shared" si="2"/>
        <v>3.6265885705789369E-2</v>
      </c>
      <c r="V37" s="5">
        <f t="shared" si="2"/>
        <v>3.6323958962769298E-2</v>
      </c>
    </row>
    <row r="38" spans="1:22" x14ac:dyDescent="0.25">
      <c r="A38" s="2">
        <v>6.5</v>
      </c>
      <c r="B38" s="8">
        <f>ROUND('NTE NTF Grid Sept 2020'!B38*1.0075,2)</f>
        <v>61159.08</v>
      </c>
      <c r="C38" s="8">
        <f>ROUND('NTE NTF Grid Sept 2020'!C38*1.0075,2)</f>
        <v>70519.179999999993</v>
      </c>
      <c r="D38" s="8">
        <f>ROUND('NTE NTF Grid Sept 2020'!D38*1.0075,2)</f>
        <v>77377.740000000005</v>
      </c>
      <c r="K38" s="5">
        <f>B38/'NTE NTF Grid Sept 2020'!B38-1</f>
        <v>7.5000247101499884E-3</v>
      </c>
      <c r="L38" s="5">
        <f>C38/'NTE NTF Grid Sept 2020'!C38-1</f>
        <v>7.5000478610947052E-3</v>
      </c>
      <c r="M38" s="5">
        <f>D38/'NTE NTF Grid Sept 2020'!D38-1</f>
        <v>7.4999612638935176E-3</v>
      </c>
      <c r="T38" s="5">
        <f t="shared" si="3"/>
        <v>3.6176768723255481E-2</v>
      </c>
      <c r="U38" s="5">
        <f t="shared" si="2"/>
        <v>3.6239564562722038E-2</v>
      </c>
      <c r="V38" s="5">
        <f t="shared" si="2"/>
        <v>3.6290790242350379E-2</v>
      </c>
    </row>
    <row r="39" spans="1:22" x14ac:dyDescent="0.25">
      <c r="A39" s="6">
        <v>7</v>
      </c>
      <c r="B39" s="10">
        <f>ROUND('NTE NTF Grid Sept 2020'!B39*1.01,2)</f>
        <v>62718.13</v>
      </c>
      <c r="C39" s="10">
        <f>ROUND('NTE NTF Grid Sept 2020'!C39*1.01,2)</f>
        <v>72319.25</v>
      </c>
      <c r="D39" s="11">
        <f>ROUND('NTE NTF Grid Sept 2020'!D39*1.01,2)</f>
        <v>79354.31</v>
      </c>
      <c r="K39" s="14">
        <f>B39/'NTE NTF Grid Sept 2020'!B39-1</f>
        <v>9.9999742339262898E-3</v>
      </c>
      <c r="L39" s="14">
        <f>C39/'NTE NTF Grid Sept 2020'!C39-1</f>
        <v>9.9999692751246982E-3</v>
      </c>
      <c r="M39" s="14">
        <f>D39/'NTE NTF Grid Sept 2020'!D39-1</f>
        <v>1.0000048365365277E-2</v>
      </c>
      <c r="T39" s="14">
        <f t="shared" si="3"/>
        <v>4.3880922790287658E-2</v>
      </c>
      <c r="U39" s="14">
        <f t="shared" si="2"/>
        <v>4.3938547296521913E-2</v>
      </c>
      <c r="V39" s="14">
        <f t="shared" si="2"/>
        <v>4.3994169211277967E-2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FY21&amp;R&amp;D</oddHeader>
    <oddFooter>&amp;Rp.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12" zoomScaleNormal="100" workbookViewId="0">
      <selection activeCell="B27" sqref="B27:D39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22</v>
      </c>
    </row>
    <row r="2" spans="1:27" ht="18.75" x14ac:dyDescent="0.3">
      <c r="A2" s="1" t="s">
        <v>19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Feb March 2021'!B7*1.0175,2)</f>
        <v>47457.02</v>
      </c>
      <c r="C7" s="8">
        <f>ROUND('NTE NTF Grid Feb March 2021'!C7*1.0175,2)</f>
        <v>52094.8</v>
      </c>
      <c r="D7" s="8">
        <f>ROUND('NTE NTF Grid Feb March 2021'!D7*1.0175,2)</f>
        <v>61412.34</v>
      </c>
      <c r="E7" s="8">
        <f>ROUND('NTE NTF Grid Feb March 2021'!E7*1.0175,2)</f>
        <v>70779.78</v>
      </c>
      <c r="F7" s="8">
        <f>ROUND('NTE NTF Grid Feb March 2021'!F7*1.0175,2)</f>
        <v>77643.350000000006</v>
      </c>
      <c r="G7" s="8">
        <f>ROUND('NTE NTF Grid Feb March 2021'!G7*1.0175,2)</f>
        <v>87649.85</v>
      </c>
      <c r="H7" s="8">
        <f>ROUND('NTE NTF Grid Feb March 2021'!H7*1.0175,2)</f>
        <v>92287.61</v>
      </c>
      <c r="I7" s="8">
        <f>ROUND('NTE NTF Grid Feb March 2021'!I7*1.0175,2)</f>
        <v>99209.18</v>
      </c>
      <c r="K7" s="5">
        <f>B7/'NTE NTF Grid Feb March 2021'!B7-1</f>
        <v>1.7499910486117098E-2</v>
      </c>
      <c r="L7" s="5">
        <f>C7/'NTE NTF Grid Feb March 2021'!C7-1</f>
        <v>1.7500012695605083E-2</v>
      </c>
      <c r="M7" s="5">
        <f>D7/'NTE NTF Grid Feb March 2021'!D7-1</f>
        <v>1.7499968105963104E-2</v>
      </c>
      <c r="N7" s="5">
        <f>E7/'NTE NTF Grid Feb March 2021'!E7-1</f>
        <v>1.7499961185950319E-2</v>
      </c>
      <c r="O7" s="5">
        <f>F7/'NTE NTF Grid Feb March 2021'!F7-1</f>
        <v>1.7500009173354814E-2</v>
      </c>
      <c r="P7" s="5">
        <f>G7/'NTE NTF Grid Feb March 2021'!G7-1</f>
        <v>1.7499984908702304E-2</v>
      </c>
      <c r="Q7" s="5">
        <f>H7/'NTE NTF Grid Feb March 2021'!H7-1</f>
        <v>1.7500042723098685E-2</v>
      </c>
      <c r="R7" s="5">
        <f>I7/'NTE NTF Grid Feb March 2021'!I7-1</f>
        <v>1.7499995897557019E-2</v>
      </c>
    </row>
    <row r="8" spans="1:27" x14ac:dyDescent="0.25">
      <c r="A8" s="2">
        <v>1.5</v>
      </c>
      <c r="B8" s="8">
        <f>ROUND('NTE NTF Grid Feb March 2021'!B8*1.0175,2)</f>
        <v>48302.64</v>
      </c>
      <c r="C8" s="8">
        <f>ROUND('NTE NTF Grid Feb March 2021'!C8*1.0175,2)</f>
        <v>53025.54</v>
      </c>
      <c r="D8" s="8">
        <f>ROUND('NTE NTF Grid Feb March 2021'!D8*1.0175,2)</f>
        <v>62512.19</v>
      </c>
      <c r="E8" s="8">
        <f>ROUND('NTE NTF Grid Feb March 2021'!E8*1.0175,2)</f>
        <v>72052.17</v>
      </c>
      <c r="F8" s="8">
        <f>ROUND('NTE NTF Grid Feb March 2021'!F8*1.0175,2)</f>
        <v>79039.47</v>
      </c>
      <c r="G8" s="8">
        <f>ROUND('NTE NTF Grid Feb March 2021'!G8*1.0175,2)</f>
        <v>89230.95</v>
      </c>
      <c r="H8" s="8">
        <f>ROUND('NTE NTF Grid Feb March 2021'!H8*1.0175,2)</f>
        <v>93952.71</v>
      </c>
      <c r="I8" s="8">
        <f>ROUND('NTE NTF Grid Feb March 2021'!I8*1.0175,2)</f>
        <v>100999.17</v>
      </c>
      <c r="K8" s="5">
        <f>B8/'NTE NTF Grid Feb March 2021'!B8-1</f>
        <v>1.7500044236714585E-2</v>
      </c>
      <c r="L8" s="5">
        <f>C8/'NTE NTF Grid Feb March 2021'!C8-1</f>
        <v>1.75000551679938E-2</v>
      </c>
      <c r="M8" s="5">
        <f>D8/'NTE NTF Grid Feb March 2021'!D8-1</f>
        <v>1.7500029298286535E-2</v>
      </c>
      <c r="N8" s="5">
        <f>E8/'NTE NTF Grid Feb March 2021'!E8-1</f>
        <v>1.7500050132080336E-2</v>
      </c>
      <c r="O8" s="5">
        <f>F8/'NTE NTF Grid Feb March 2021'!F8-1</f>
        <v>1.7499984230189281E-2</v>
      </c>
      <c r="P8" s="5">
        <f>G8/'NTE NTF Grid Feb March 2021'!G8-1</f>
        <v>1.749994612085537E-2</v>
      </c>
      <c r="Q8" s="5">
        <f>H8/'NTE NTF Grid Feb March 2021'!H8-1</f>
        <v>1.7499952889865611E-2</v>
      </c>
      <c r="R8" s="5">
        <f>I8/'NTE NTF Grid Feb March 2021'!I8-1</f>
        <v>1.7500036267626085E-2</v>
      </c>
    </row>
    <row r="9" spans="1:27" x14ac:dyDescent="0.25">
      <c r="A9" s="2">
        <v>2</v>
      </c>
      <c r="B9" s="8">
        <f>ROUND('NTE NTF Grid Feb March 2021'!B9*1.0175,2)</f>
        <v>49165.25</v>
      </c>
      <c r="C9" s="8">
        <f>ROUND('NTE NTF Grid Feb March 2021'!C9*1.0175,2)</f>
        <v>53974.42</v>
      </c>
      <c r="D9" s="8">
        <f>ROUND('NTE NTF Grid Feb March 2021'!D9*1.0175,2)</f>
        <v>63633.599999999999</v>
      </c>
      <c r="E9" s="8">
        <f>ROUND('NTE NTF Grid Feb March 2021'!E9*1.0175,2)</f>
        <v>73346.12</v>
      </c>
      <c r="F9" s="8">
        <f>ROUND('NTE NTF Grid Feb March 2021'!F9*1.0175,2)</f>
        <v>80462.789999999994</v>
      </c>
      <c r="G9" s="8">
        <f>ROUND('NTE NTF Grid Feb March 2021'!G9*1.0175,2)</f>
        <v>90839.31</v>
      </c>
      <c r="H9" s="8">
        <f>ROUND('NTE NTF Grid Feb March 2021'!H9*1.0175,2)</f>
        <v>95647.3</v>
      </c>
      <c r="I9" s="8">
        <f>ROUND('NTE NTF Grid Feb March 2021'!I9*1.0175,2)</f>
        <v>102820.84</v>
      </c>
      <c r="K9" s="5">
        <f>B9/'NTE NTF Grid Feb March 2021'!B9-1</f>
        <v>1.7499916183185027E-2</v>
      </c>
      <c r="L9" s="5">
        <f>C9/'NTE NTF Grid Feb March 2021'!C9-1</f>
        <v>1.7500057968435234E-2</v>
      </c>
      <c r="M9" s="5">
        <f>D9/'NTE NTF Grid Feb March 2021'!D9-1</f>
        <v>1.7500075152912187E-2</v>
      </c>
      <c r="N9" s="5">
        <f>E9/'NTE NTF Grid Feb March 2021'!E9-1</f>
        <v>1.7499983352902815E-2</v>
      </c>
      <c r="O9" s="5">
        <f>F9/'NTE NTF Grid Feb March 2021'!F9-1</f>
        <v>1.7499988302823066E-2</v>
      </c>
      <c r="P9" s="5">
        <f>G9/'NTE NTF Grid Feb March 2021'!G9-1</f>
        <v>1.7500035843514228E-2</v>
      </c>
      <c r="Q9" s="5">
        <f>H9/'NTE NTF Grid Feb March 2021'!H9-1</f>
        <v>1.7500004787118995E-2</v>
      </c>
      <c r="R9" s="5">
        <f>I9/'NTE NTF Grid Feb March 2021'!I9-1</f>
        <v>1.7500026224013254E-2</v>
      </c>
      <c r="T9" s="5">
        <f>B9/B7-1</f>
        <v>3.5995306911390523E-2</v>
      </c>
      <c r="U9" s="5">
        <f t="shared" ref="U9:AA19" si="0">C9/C7-1</f>
        <v>3.6080760459777039E-2</v>
      </c>
      <c r="V9" s="5">
        <f t="shared" si="0"/>
        <v>3.6169603698540165E-2</v>
      </c>
      <c r="W9" s="5">
        <f t="shared" si="0"/>
        <v>3.6258095179159788E-2</v>
      </c>
      <c r="X9" s="5">
        <f t="shared" si="0"/>
        <v>3.6312704178786515E-2</v>
      </c>
      <c r="Y9" s="5">
        <f t="shared" si="0"/>
        <v>3.6388653260672976E-2</v>
      </c>
      <c r="Z9" s="5">
        <f t="shared" si="0"/>
        <v>3.640456178245377E-2</v>
      </c>
      <c r="AA9" s="5">
        <f t="shared" si="0"/>
        <v>3.6404494019605993E-2</v>
      </c>
    </row>
    <row r="10" spans="1:27" x14ac:dyDescent="0.25">
      <c r="A10" s="2">
        <v>2.5</v>
      </c>
      <c r="B10" s="8">
        <f>ROUND('NTE NTF Grid Feb March 2021'!B10*1.0175,2)</f>
        <v>50042.65</v>
      </c>
      <c r="C10" s="8">
        <f>ROUND('NTE NTF Grid Feb March 2021'!C10*1.0175,2)</f>
        <v>54939.22</v>
      </c>
      <c r="D10" s="8">
        <f>ROUND('NTE NTF Grid Feb March 2021'!D10*1.0175,2)</f>
        <v>64773.16</v>
      </c>
      <c r="E10" s="8">
        <f>ROUND('NTE NTF Grid Feb March 2021'!E10*1.0175,2)</f>
        <v>74665.009999999995</v>
      </c>
      <c r="F10" s="8">
        <f>ROUND('NTE NTF Grid Feb March 2021'!F10*1.0175,2)</f>
        <v>81908.84</v>
      </c>
      <c r="G10" s="8">
        <f>ROUND('NTE NTF Grid Feb March 2021'!G10*1.0175,2)</f>
        <v>92477.17</v>
      </c>
      <c r="H10" s="8">
        <f>ROUND('NTE NTF Grid Feb March 2021'!H10*1.0175,2)</f>
        <v>97373.71</v>
      </c>
      <c r="I10" s="8">
        <f>ROUND('NTE NTF Grid Feb March 2021'!I10*1.0175,2)</f>
        <v>104676.74</v>
      </c>
      <c r="K10" s="5">
        <f>B10/'NTE NTF Grid Feb March 2021'!B10-1</f>
        <v>1.749990901137144E-2</v>
      </c>
      <c r="L10" s="5">
        <f>C10/'NTE NTF Grid Feb March 2021'!C10-1</f>
        <v>1.7499988887720086E-2</v>
      </c>
      <c r="M10" s="5">
        <f>D10/'NTE NTF Grid Feb March 2021'!D10-1</f>
        <v>1.7499924991120741E-2</v>
      </c>
      <c r="N10" s="5">
        <f>E10/'NTE NTF Grid Feb March 2021'!E10-1</f>
        <v>1.7499933565773507E-2</v>
      </c>
      <c r="O10" s="5">
        <f>F10/'NTE NTF Grid Feb March 2021'!F10-1</f>
        <v>1.7499980434804385E-2</v>
      </c>
      <c r="P10" s="5">
        <f>G10/'NTE NTF Grid Feb March 2021'!G10-1</f>
        <v>1.7500039884845719E-2</v>
      </c>
      <c r="Q10" s="5">
        <f>H10/'NTE NTF Grid Feb March 2021'!H10-1</f>
        <v>1.7499977533721012E-2</v>
      </c>
      <c r="R10" s="5">
        <f>I10/'NTE NTF Grid Feb March 2021'!I10-1</f>
        <v>1.7500029161207076E-2</v>
      </c>
      <c r="T10" s="5">
        <f t="shared" ref="T10:T19" si="1">B10/B8-1</f>
        <v>3.6023082796302619E-2</v>
      </c>
      <c r="U10" s="5">
        <f t="shared" si="0"/>
        <v>3.6089778623659363E-2</v>
      </c>
      <c r="V10" s="5">
        <f t="shared" si="0"/>
        <v>3.616846570244947E-2</v>
      </c>
      <c r="W10" s="5">
        <f t="shared" si="0"/>
        <v>3.6263168756749398E-2</v>
      </c>
      <c r="X10" s="5">
        <f t="shared" si="0"/>
        <v>3.6303001525693324E-2</v>
      </c>
      <c r="Y10" s="5">
        <f t="shared" si="0"/>
        <v>3.6379978023320492E-2</v>
      </c>
      <c r="Z10" s="5">
        <f t="shared" si="0"/>
        <v>3.6411935323632516E-2</v>
      </c>
      <c r="AA10" s="5">
        <f t="shared" si="0"/>
        <v>3.6411883384784405E-2</v>
      </c>
    </row>
    <row r="11" spans="1:27" x14ac:dyDescent="0.25">
      <c r="A11" s="2">
        <v>3</v>
      </c>
      <c r="B11" s="8">
        <f>ROUND('NTE NTF Grid Feb March 2021'!B11*1.0175,2)</f>
        <v>50937.07</v>
      </c>
      <c r="C11" s="8">
        <f>ROUND('NTE NTF Grid Feb March 2021'!C11*1.0175,2)</f>
        <v>55922.17</v>
      </c>
      <c r="D11" s="8">
        <f>ROUND('NTE NTF Grid Feb March 2021'!D11*1.0175,2)</f>
        <v>65935.429999999993</v>
      </c>
      <c r="E11" s="8">
        <f>ROUND('NTE NTF Grid Feb March 2021'!E11*1.0175,2)</f>
        <v>76006.61</v>
      </c>
      <c r="F11" s="8">
        <f>ROUND('NTE NTF Grid Feb March 2021'!F11*1.0175,2)</f>
        <v>83384.38</v>
      </c>
      <c r="G11" s="8">
        <f>ROUND('NTE NTF Grid Feb March 2021'!G11*1.0175,2)</f>
        <v>94144.53</v>
      </c>
      <c r="H11" s="8">
        <f>ROUND('NTE NTF Grid Feb March 2021'!H11*1.0175,2)</f>
        <v>99130.73</v>
      </c>
      <c r="I11" s="8">
        <f>ROUND('NTE NTF Grid Feb March 2021'!I11*1.0175,2)</f>
        <v>106565.54</v>
      </c>
      <c r="K11" s="5">
        <f>B11/'NTE NTF Grid Feb March 2021'!B11-1</f>
        <v>1.750004993907428E-2</v>
      </c>
      <c r="L11" s="5">
        <f>C11/'NTE NTF Grid Feb March 2021'!C11-1</f>
        <v>1.7500067321247537E-2</v>
      </c>
      <c r="M11" s="5">
        <f>D11/'NTE NTF Grid Feb March 2021'!D11-1</f>
        <v>1.7499927856508002E-2</v>
      </c>
      <c r="N11" s="5">
        <f>E11/'NTE NTF Grid Feb March 2021'!E11-1</f>
        <v>1.7500013721668761E-2</v>
      </c>
      <c r="O11" s="5">
        <f>F11/'NTE NTF Grid Feb March 2021'!F11-1</f>
        <v>1.7500007626578329E-2</v>
      </c>
      <c r="P11" s="5">
        <f>G11/'NTE NTF Grid Feb March 2021'!G11-1</f>
        <v>1.7499962712917316E-2</v>
      </c>
      <c r="Q11" s="5">
        <f>H11/'NTE NTF Grid Feb March 2021'!H11-1</f>
        <v>1.7499988196142624E-2</v>
      </c>
      <c r="R11" s="5">
        <f>I11/'NTE NTF Grid Feb March 2021'!I11-1</f>
        <v>1.7499975174902316E-2</v>
      </c>
      <c r="T11" s="5">
        <f t="shared" si="1"/>
        <v>3.603805533379778E-2</v>
      </c>
      <c r="U11" s="5">
        <f t="shared" si="0"/>
        <v>3.6086538771514354E-2</v>
      </c>
      <c r="V11" s="5">
        <f t="shared" si="0"/>
        <v>3.6173185235472971E-2</v>
      </c>
      <c r="W11" s="5">
        <f t="shared" si="0"/>
        <v>3.6273084384013776E-2</v>
      </c>
      <c r="X11" s="5">
        <f t="shared" si="0"/>
        <v>3.6309827188443444E-2</v>
      </c>
      <c r="Y11" s="5">
        <f t="shared" si="0"/>
        <v>3.6385349030062075E-2</v>
      </c>
      <c r="Z11" s="5">
        <f t="shared" si="0"/>
        <v>3.6419533013477556E-2</v>
      </c>
      <c r="AA11" s="5">
        <f t="shared" si="0"/>
        <v>3.6419659672105364E-2</v>
      </c>
    </row>
    <row r="12" spans="1:27" x14ac:dyDescent="0.25">
      <c r="A12" s="2">
        <v>3.5</v>
      </c>
      <c r="B12" s="8">
        <f>ROUND('NTE NTF Grid Feb March 2021'!B12*1.0175,2)</f>
        <v>51847.37</v>
      </c>
      <c r="C12" s="8">
        <f>ROUND('NTE NTF Grid Feb March 2021'!C12*1.0175,2)</f>
        <v>56922.11</v>
      </c>
      <c r="D12" s="8">
        <f>ROUND('NTE NTF Grid Feb March 2021'!D12*1.0175,2)</f>
        <v>67117.03</v>
      </c>
      <c r="E12" s="8">
        <f>ROUND('NTE NTF Grid Feb March 2021'!E12*1.0175,2)</f>
        <v>77372.08</v>
      </c>
      <c r="F12" s="8">
        <f>ROUND('NTE NTF Grid Feb March 2021'!F12*1.0175,2)</f>
        <v>84887.17</v>
      </c>
      <c r="G12" s="8">
        <f>ROUND('NTE NTF Grid Feb March 2021'!G12*1.0175,2)</f>
        <v>95842.55</v>
      </c>
      <c r="H12" s="8">
        <f>ROUND('NTE NTF Grid Feb March 2021'!H12*1.0175,2)</f>
        <v>100919.57</v>
      </c>
      <c r="I12" s="8">
        <f>ROUND('NTE NTF Grid Feb March 2021'!I12*1.0175,2)</f>
        <v>108488.54</v>
      </c>
      <c r="K12" s="5">
        <f>B12/'NTE NTF Grid Feb March 2021'!B12-1</f>
        <v>1.7499923953477214E-2</v>
      </c>
      <c r="L12" s="5">
        <f>C12/'NTE NTF Grid Feb March 2021'!C12-1</f>
        <v>1.7499920901787647E-2</v>
      </c>
      <c r="M12" s="5">
        <f>D12/'NTE NTF Grid Feb March 2021'!D12-1</f>
        <v>1.750004699627139E-2</v>
      </c>
      <c r="N12" s="5">
        <f>E12/'NTE NTF Grid Feb March 2021'!E12-1</f>
        <v>1.7499950027195732E-2</v>
      </c>
      <c r="O12" s="5">
        <f>F12/'NTE NTF Grid Feb March 2021'!F12-1</f>
        <v>1.7500050043636861E-2</v>
      </c>
      <c r="P12" s="5">
        <f>G12/'NTE NTF Grid Feb March 2021'!G12-1</f>
        <v>1.7500025213880166E-2</v>
      </c>
      <c r="Q12" s="5">
        <f>H12/'NTE NTF Grid Feb March 2021'!H12-1</f>
        <v>1.750002646600235E-2</v>
      </c>
      <c r="R12" s="5">
        <f>I12/'NTE NTF Grid Feb March 2021'!I12-1</f>
        <v>1.7500035639710143E-2</v>
      </c>
      <c r="T12" s="5">
        <f t="shared" si="1"/>
        <v>3.6063637717027364E-2</v>
      </c>
      <c r="U12" s="5">
        <f t="shared" si="0"/>
        <v>3.6092430871788928E-2</v>
      </c>
      <c r="V12" s="5">
        <f t="shared" si="0"/>
        <v>3.618582141121407E-2</v>
      </c>
      <c r="W12" s="5">
        <f t="shared" si="0"/>
        <v>3.6256206220289799E-2</v>
      </c>
      <c r="X12" s="5">
        <f t="shared" si="0"/>
        <v>3.6361520929853341E-2</v>
      </c>
      <c r="Y12" s="5">
        <f t="shared" si="0"/>
        <v>3.6391468294282747E-2</v>
      </c>
      <c r="Z12" s="5">
        <f t="shared" si="0"/>
        <v>3.6414962519144112E-2</v>
      </c>
      <c r="AA12" s="5">
        <f t="shared" si="0"/>
        <v>3.6414966686963979E-2</v>
      </c>
    </row>
    <row r="13" spans="1:27" x14ac:dyDescent="0.25">
      <c r="A13" s="2">
        <v>4</v>
      </c>
      <c r="B13" s="8">
        <f>ROUND('NTE NTF Grid Feb March 2021'!B13*1.0175,2)</f>
        <v>52773.57</v>
      </c>
      <c r="C13" s="8">
        <f>ROUND('NTE NTF Grid Feb March 2021'!C13*1.0175,2)</f>
        <v>57941.36</v>
      </c>
      <c r="D13" s="8">
        <f>ROUND('NTE NTF Grid Feb March 2021'!D13*1.0175,2)</f>
        <v>68322.429999999993</v>
      </c>
      <c r="E13" s="8">
        <f>ROUND('NTE NTF Grid Feb March 2021'!E13*1.0175,2)</f>
        <v>78764.78</v>
      </c>
      <c r="F13" s="8">
        <f>ROUND('NTE NTF Grid Feb March 2021'!F13*1.0175,2)</f>
        <v>86414.92</v>
      </c>
      <c r="G13" s="8">
        <f>ROUND('NTE NTF Grid Feb March 2021'!G13*1.0175,2)</f>
        <v>97572.34</v>
      </c>
      <c r="H13" s="8">
        <f>ROUND('NTE NTF Grid Feb March 2021'!H13*1.0175,2)</f>
        <v>102742.45</v>
      </c>
      <c r="I13" s="8">
        <f>ROUND('NTE NTF Grid Feb March 2021'!I13*1.0175,2)</f>
        <v>110448.13</v>
      </c>
      <c r="K13" s="5">
        <f>B13/'NTE NTF Grid Feb March 2021'!B13-1</f>
        <v>1.749993059026056E-2</v>
      </c>
      <c r="L13" s="5">
        <f>C13/'NTE NTF Grid Feb March 2021'!C13-1</f>
        <v>1.7499920537123348E-2</v>
      </c>
      <c r="M13" s="5">
        <f>D13/'NTE NTF Grid Feb March 2021'!D13-1</f>
        <v>1.7500020477352995E-2</v>
      </c>
      <c r="N13" s="5">
        <f>E13/'NTE NTF Grid Feb March 2021'!E13-1</f>
        <v>1.7500041984185533E-2</v>
      </c>
      <c r="O13" s="5">
        <f>F13/'NTE NTF Grid Feb March 2021'!F13-1</f>
        <v>1.7499979688837763E-2</v>
      </c>
      <c r="P13" s="5">
        <f>G13/'NTE NTF Grid Feb March 2021'!G13-1</f>
        <v>1.7500017467168671E-2</v>
      </c>
      <c r="Q13" s="5">
        <f>H13/'NTE NTF Grid Feb March 2021'!H13-1</f>
        <v>1.7500008417893564E-2</v>
      </c>
      <c r="R13" s="5">
        <f>I13/'NTE NTF Grid Feb March 2021'!I13-1</f>
        <v>1.7500006679040281E-2</v>
      </c>
      <c r="T13" s="5">
        <f t="shared" si="1"/>
        <v>3.6054292090220263E-2</v>
      </c>
      <c r="U13" s="5">
        <f t="shared" si="0"/>
        <v>3.6107146772022647E-2</v>
      </c>
      <c r="V13" s="5">
        <f t="shared" si="0"/>
        <v>3.6202084372544574E-2</v>
      </c>
      <c r="W13" s="5">
        <f t="shared" si="0"/>
        <v>3.6288554377046811E-2</v>
      </c>
      <c r="X13" s="5">
        <f t="shared" si="0"/>
        <v>3.6344216986442746E-2</v>
      </c>
      <c r="Y13" s="5">
        <f t="shared" si="0"/>
        <v>3.6410081392939109E-2</v>
      </c>
      <c r="Z13" s="5">
        <f t="shared" si="0"/>
        <v>3.643390904112187E-2</v>
      </c>
      <c r="AA13" s="5">
        <f t="shared" si="0"/>
        <v>3.6433822791120063E-2</v>
      </c>
    </row>
    <row r="14" spans="1:27" x14ac:dyDescent="0.25">
      <c r="A14" s="2">
        <v>4.5</v>
      </c>
      <c r="B14" s="8">
        <f>ROUND('NTE NTF Grid Feb March 2021'!B14*1.0175,2)</f>
        <v>53715.64</v>
      </c>
      <c r="C14" s="8">
        <f>ROUND('NTE NTF Grid Feb March 2021'!C14*1.0175,2)</f>
        <v>58979.95</v>
      </c>
      <c r="D14" s="8">
        <f>ROUND('NTE NTF Grid Feb March 2021'!D14*1.0175,2)</f>
        <v>69548.259999999995</v>
      </c>
      <c r="E14" s="8">
        <f>ROUND('NTE NTF Grid Feb March 2021'!E14*1.0175,2)</f>
        <v>80182.429999999993</v>
      </c>
      <c r="F14" s="8">
        <f>ROUND('NTE NTF Grid Feb March 2021'!F14*1.0175,2)</f>
        <v>87972.21</v>
      </c>
      <c r="G14" s="8">
        <f>ROUND('NTE NTF Grid Feb March 2021'!G14*1.0175,2)</f>
        <v>99333.92</v>
      </c>
      <c r="H14" s="8">
        <f>ROUND('NTE NTF Grid Feb March 2021'!H14*1.0175,2)</f>
        <v>104597.11</v>
      </c>
      <c r="I14" s="8">
        <f>ROUND('NTE NTF Grid Feb March 2021'!I14*1.0175,2)</f>
        <v>112441.88</v>
      </c>
      <c r="K14" s="5">
        <f>B14/'NTE NTF Grid Feb March 2021'!B14-1</f>
        <v>1.7500072928020138E-2</v>
      </c>
      <c r="L14" s="5">
        <f>C14/'NTE NTF Grid Feb March 2021'!C14-1</f>
        <v>1.7500049598425216E-2</v>
      </c>
      <c r="M14" s="5">
        <f>D14/'NTE NTF Grid Feb March 2021'!D14-1</f>
        <v>1.749997439727502E-2</v>
      </c>
      <c r="N14" s="5">
        <f>E14/'NTE NTF Grid Feb March 2021'!E14-1</f>
        <v>1.7500013007057946E-2</v>
      </c>
      <c r="O14" s="5">
        <f>F14/'NTE NTF Grid Feb March 2021'!F14-1</f>
        <v>1.7500052336842931E-2</v>
      </c>
      <c r="P14" s="5">
        <f>G14/'NTE NTF Grid Feb March 2021'!G14-1</f>
        <v>1.7500043789801856E-2</v>
      </c>
      <c r="Q14" s="5">
        <f>H14/'NTE NTF Grid Feb March 2021'!H14-1</f>
        <v>1.7500024805896297E-2</v>
      </c>
      <c r="R14" s="5">
        <f>I14/'NTE NTF Grid Feb March 2021'!I14-1</f>
        <v>1.7500001583595992E-2</v>
      </c>
      <c r="T14" s="5">
        <f t="shared" si="1"/>
        <v>3.6034036056216578E-2</v>
      </c>
      <c r="U14" s="5">
        <f t="shared" si="0"/>
        <v>3.6151857336279347E-2</v>
      </c>
      <c r="V14" s="5">
        <f t="shared" si="0"/>
        <v>3.6223742319944741E-2</v>
      </c>
      <c r="W14" s="5">
        <f t="shared" si="0"/>
        <v>3.6322533916627098E-2</v>
      </c>
      <c r="X14" s="5">
        <f t="shared" si="0"/>
        <v>3.6342830135578819E-2</v>
      </c>
      <c r="Y14" s="5">
        <f t="shared" si="0"/>
        <v>3.642818351556798E-2</v>
      </c>
      <c r="Z14" s="5">
        <f t="shared" si="0"/>
        <v>3.644030587922642E-2</v>
      </c>
      <c r="AA14" s="5">
        <f t="shared" si="0"/>
        <v>3.6440162251238917E-2</v>
      </c>
    </row>
    <row r="15" spans="1:27" x14ac:dyDescent="0.25">
      <c r="A15" s="2">
        <v>5</v>
      </c>
      <c r="B15" s="8">
        <f>ROUND('NTE NTF Grid Feb March 2021'!B15*1.0175,2)</f>
        <v>54677.02</v>
      </c>
      <c r="C15" s="8">
        <f>ROUND('NTE NTF Grid Feb March 2021'!C15*1.0175,2)</f>
        <v>60036.66</v>
      </c>
      <c r="D15" s="8">
        <f>ROUND('NTE NTF Grid Feb March 2021'!D15*1.0175,2)</f>
        <v>70797.97</v>
      </c>
      <c r="E15" s="8">
        <f>ROUND('NTE NTF Grid Feb March 2021'!E15*1.0175,2)</f>
        <v>81625.05</v>
      </c>
      <c r="F15" s="8">
        <f>ROUND('NTE NTF Grid Feb March 2021'!F15*1.0175,2)</f>
        <v>89555.57</v>
      </c>
      <c r="G15" s="8">
        <f>ROUND('NTE NTF Grid Feb March 2021'!G15*1.0175,2)</f>
        <v>101126.15</v>
      </c>
      <c r="H15" s="8">
        <f>ROUND('NTE NTF Grid Feb March 2021'!H15*1.0175,2)</f>
        <v>106486.9</v>
      </c>
      <c r="I15" s="8">
        <f>ROUND('NTE NTF Grid Feb March 2021'!I15*1.0175,2)</f>
        <v>114473.41</v>
      </c>
      <c r="K15" s="5">
        <f>B15/'NTE NTF Grid Feb March 2021'!B15-1</f>
        <v>1.7499980925487879E-2</v>
      </c>
      <c r="L15" s="5">
        <f>C15/'NTE NTF Grid Feb March 2021'!C15-1</f>
        <v>1.7499973306935201E-2</v>
      </c>
      <c r="M15" s="5">
        <f>D15/'NTE NTF Grid Feb March 2021'!D15-1</f>
        <v>1.7500065751359983E-2</v>
      </c>
      <c r="N15" s="5">
        <f>E15/'NTE NTF Grid Feb March 2021'!E15-1</f>
        <v>1.7499991897401701E-2</v>
      </c>
      <c r="O15" s="5">
        <f>F15/'NTE NTF Grid Feb March 2021'!F15-1</f>
        <v>1.7500025563737198E-2</v>
      </c>
      <c r="P15" s="5">
        <f>G15/'NTE NTF Grid Feb March 2021'!G15-1</f>
        <v>1.7499995975323701E-2</v>
      </c>
      <c r="Q15" s="5">
        <f>H15/'NTE NTF Grid Feb March 2021'!H15-1</f>
        <v>1.7499999761120932E-2</v>
      </c>
      <c r="R15" s="5">
        <f>I15/'NTE NTF Grid Feb March 2021'!I15-1</f>
        <v>1.7499998666721028E-2</v>
      </c>
      <c r="T15" s="5">
        <f t="shared" si="1"/>
        <v>3.6068244009264339E-2</v>
      </c>
      <c r="U15" s="5">
        <f t="shared" si="0"/>
        <v>3.6162423526130638E-2</v>
      </c>
      <c r="V15" s="5">
        <f t="shared" si="0"/>
        <v>3.623319603825581E-2</v>
      </c>
      <c r="W15" s="5">
        <f t="shared" si="0"/>
        <v>3.6314073371372491E-2</v>
      </c>
      <c r="X15" s="5">
        <f t="shared" si="0"/>
        <v>3.6343839698052216E-2</v>
      </c>
      <c r="Y15" s="5">
        <f t="shared" si="0"/>
        <v>3.6422309847237377E-2</v>
      </c>
      <c r="Z15" s="5">
        <f t="shared" si="0"/>
        <v>3.6445013721202901E-2</v>
      </c>
      <c r="AA15" s="5">
        <f t="shared" si="0"/>
        <v>3.6444981006016119E-2</v>
      </c>
    </row>
    <row r="16" spans="1:27" x14ac:dyDescent="0.25">
      <c r="A16" s="2">
        <v>5.5</v>
      </c>
      <c r="B16" s="8">
        <f>ROUND('NTE NTF Grid Feb March 2021'!B16*1.0175,2)</f>
        <v>55654.27</v>
      </c>
      <c r="C16" s="8">
        <f>ROUND('NTE NTF Grid Feb March 2021'!C16*1.0175,2)</f>
        <v>61112.67</v>
      </c>
      <c r="D16" s="8">
        <f>ROUND('NTE NTF Grid Feb March 2021'!D16*1.0175,2)</f>
        <v>72068.05</v>
      </c>
      <c r="E16" s="8">
        <f>ROUND('NTE NTF Grid Feb March 2021'!E16*1.0175,2)</f>
        <v>83092.67</v>
      </c>
      <c r="F16" s="8">
        <f>ROUND('NTE NTF Grid Feb March 2021'!F16*1.0175,2)</f>
        <v>91169.61</v>
      </c>
      <c r="G16" s="8">
        <f>ROUND('NTE NTF Grid Feb March 2021'!G16*1.0175,2)</f>
        <v>102952.41</v>
      </c>
      <c r="H16" s="8">
        <f>ROUND('NTE NTF Grid Feb March 2021'!H16*1.0175,2)</f>
        <v>108410.81</v>
      </c>
      <c r="I16" s="8">
        <f>ROUND('NTE NTF Grid Feb March 2021'!I16*1.0175,2)</f>
        <v>116541.61</v>
      </c>
      <c r="K16" s="5">
        <f>B16/'NTE NTF Grid Feb March 2021'!B16-1</f>
        <v>1.7500023310206503E-2</v>
      </c>
      <c r="L16" s="5">
        <f>C16/'NTE NTF Grid Feb March 2021'!C16-1</f>
        <v>1.7500036212827474E-2</v>
      </c>
      <c r="M16" s="5">
        <f>D16/'NTE NTF Grid Feb March 2021'!D16-1</f>
        <v>1.7500005294475152E-2</v>
      </c>
      <c r="N16" s="5">
        <f>E16/'NTE NTF Grid Feb March 2021'!E16-1</f>
        <v>1.7499971835663208E-2</v>
      </c>
      <c r="O16" s="5">
        <f>F16/'NTE NTF Grid Feb March 2021'!F16-1</f>
        <v>1.7500026227216026E-2</v>
      </c>
      <c r="P16" s="5">
        <f>G16/'NTE NTF Grid Feb March 2021'!G16-1</f>
        <v>1.7499997282118152E-2</v>
      </c>
      <c r="Q16" s="5">
        <f>H16/'NTE NTF Grid Feb March 2021'!H16-1</f>
        <v>1.7500005865997093E-2</v>
      </c>
      <c r="R16" s="5">
        <f>I16/'NTE NTF Grid Feb March 2021'!I16-1</f>
        <v>1.749998974132505E-2</v>
      </c>
      <c r="T16" s="5">
        <f t="shared" si="1"/>
        <v>3.6090606013444049E-2</v>
      </c>
      <c r="U16" s="5">
        <f t="shared" si="0"/>
        <v>3.6160084910211054E-2</v>
      </c>
      <c r="V16" s="5">
        <f t="shared" si="0"/>
        <v>3.6230812963545134E-2</v>
      </c>
      <c r="W16" s="5">
        <f t="shared" si="0"/>
        <v>3.6295233257460646E-2</v>
      </c>
      <c r="X16" s="5">
        <f t="shared" si="0"/>
        <v>3.634556867447114E-2</v>
      </c>
      <c r="Y16" s="5">
        <f t="shared" si="0"/>
        <v>3.6427536535354799E-2</v>
      </c>
      <c r="Z16" s="5">
        <f t="shared" si="0"/>
        <v>3.6460854415576005E-2</v>
      </c>
      <c r="AA16" s="5">
        <f t="shared" si="0"/>
        <v>3.6460880945782703E-2</v>
      </c>
    </row>
    <row r="17" spans="1:27" x14ac:dyDescent="0.25">
      <c r="A17" s="2">
        <v>6</v>
      </c>
      <c r="B17" s="8">
        <f>ROUND('NTE NTF Grid Feb March 2021'!B17*1.0175,2)</f>
        <v>56648.57</v>
      </c>
      <c r="C17" s="8">
        <f>ROUND('NTE NTF Grid Feb March 2021'!C17*1.0175,2)</f>
        <v>62204.6</v>
      </c>
      <c r="D17" s="8">
        <f>ROUND('NTE NTF Grid Feb March 2021'!D17*1.0175,2)</f>
        <v>73359.740000000005</v>
      </c>
      <c r="E17" s="8">
        <f>ROUND('NTE NTF Grid Feb March 2021'!E17*1.0175,2)</f>
        <v>84585.25</v>
      </c>
      <c r="F17" s="8">
        <f>ROUND('NTE NTF Grid Feb March 2021'!F17*1.0175,2)</f>
        <v>92808.58</v>
      </c>
      <c r="G17" s="8">
        <f>ROUND('NTE NTF Grid Feb March 2021'!G17*1.0175,2)</f>
        <v>104805.94</v>
      </c>
      <c r="H17" s="8">
        <f>ROUND('NTE NTF Grid Feb March 2021'!H17*1.0175,2)</f>
        <v>110363.07</v>
      </c>
      <c r="I17" s="8">
        <f>ROUND('NTE NTF Grid Feb March 2021'!I17*1.0175,2)</f>
        <v>118640.3</v>
      </c>
      <c r="K17" s="5">
        <f>B17/'NTE NTF Grid Feb March 2021'!B17-1</f>
        <v>1.7500004939445146E-2</v>
      </c>
      <c r="L17" s="5">
        <f>C17/'NTE NTF Grid Feb March 2021'!C17-1</f>
        <v>1.7500033532489079E-2</v>
      </c>
      <c r="M17" s="5">
        <f>D17/'NTE NTF Grid Feb March 2021'!D17-1</f>
        <v>1.7500064495529877E-2</v>
      </c>
      <c r="N17" s="5">
        <f>E17/'NTE NTF Grid Feb March 2021'!E17-1</f>
        <v>1.749996120556041E-2</v>
      </c>
      <c r="O17" s="5">
        <f>F17/'NTE NTF Grid Feb March 2021'!F17-1</f>
        <v>1.750004056467791E-2</v>
      </c>
      <c r="P17" s="5">
        <f>G17/'NTE NTF Grid Feb March 2021'!G17-1</f>
        <v>1.7500008252156363E-2</v>
      </c>
      <c r="Q17" s="5">
        <f>H17/'NTE NTF Grid Feb March 2021'!H17-1</f>
        <v>1.750003434289793E-2</v>
      </c>
      <c r="R17" s="5">
        <f>I17/'NTE NTF Grid Feb March 2021'!I17-1</f>
        <v>1.7500030017204127E-2</v>
      </c>
      <c r="T17" s="5">
        <f t="shared" si="1"/>
        <v>3.6058109970148466E-2</v>
      </c>
      <c r="U17" s="5">
        <f t="shared" si="0"/>
        <v>3.6110269958388619E-2</v>
      </c>
      <c r="V17" s="5">
        <f t="shared" si="0"/>
        <v>3.6184229576074145E-2</v>
      </c>
      <c r="W17" s="5">
        <f t="shared" si="0"/>
        <v>3.6265827708528153E-2</v>
      </c>
      <c r="X17" s="5">
        <f t="shared" si="0"/>
        <v>3.6323927143783408E-2</v>
      </c>
      <c r="Y17" s="5">
        <f t="shared" si="0"/>
        <v>3.6388115240222341E-2</v>
      </c>
      <c r="Z17" s="5">
        <f t="shared" si="0"/>
        <v>3.6400439866312251E-2</v>
      </c>
      <c r="AA17" s="5">
        <f t="shared" si="0"/>
        <v>3.6400505584659237E-2</v>
      </c>
    </row>
    <row r="18" spans="1:27" x14ac:dyDescent="0.25">
      <c r="A18" s="2">
        <v>6.5</v>
      </c>
      <c r="B18" s="8">
        <f>ROUND('NTE NTF Grid Feb March 2021'!B18*1.0175,2)</f>
        <v>57659.89</v>
      </c>
      <c r="C18" s="8">
        <f>ROUND('NTE NTF Grid Feb March 2021'!C18*1.0175,2)</f>
        <v>63316.91</v>
      </c>
      <c r="D18" s="8">
        <f>ROUND('NTE NTF Grid Feb March 2021'!D18*1.0175,2)</f>
        <v>74675.23</v>
      </c>
      <c r="E18" s="8">
        <f>ROUND('NTE NTF Grid Feb March 2021'!E18*1.0175,2)</f>
        <v>86103.91</v>
      </c>
      <c r="F18" s="8">
        <f>ROUND('NTE NTF Grid Feb March 2021'!F18*1.0175,2)</f>
        <v>94478.23</v>
      </c>
      <c r="G18" s="8">
        <f>ROUND('NTE NTF Grid Feb March 2021'!G18*1.0175,2)</f>
        <v>106694.62</v>
      </c>
      <c r="H18" s="8">
        <f>ROUND('NTE NTF Grid Feb March 2021'!H18*1.0175,2)</f>
        <v>112352.8</v>
      </c>
      <c r="I18" s="8">
        <f>ROUND('NTE NTF Grid Feb March 2021'!I18*1.0175,2)</f>
        <v>120779.25</v>
      </c>
      <c r="K18" s="5">
        <f>B18/'NTE NTF Grid Feb March 2021'!B18-1</f>
        <v>1.7499938236965384E-2</v>
      </c>
      <c r="L18" s="5">
        <f>C18/'NTE NTF Grid Feb March 2021'!C18-1</f>
        <v>1.7500022497940027E-2</v>
      </c>
      <c r="M18" s="5">
        <f>D18/'NTE NTF Grid Feb March 2021'!D18-1</f>
        <v>1.7499992165240119E-2</v>
      </c>
      <c r="N18" s="5">
        <f>E18/'NTE NTF Grid Feb March 2021'!E18-1</f>
        <v>1.7499968389212528E-2</v>
      </c>
      <c r="O18" s="5">
        <f>F18/'NTE NTF Grid Feb March 2021'!F18-1</f>
        <v>1.7499970383389574E-2</v>
      </c>
      <c r="P18" s="5">
        <f>G18/'NTE NTF Grid Feb March 2021'!G18-1</f>
        <v>1.7499974728107714E-2</v>
      </c>
      <c r="Q18" s="5">
        <f>H18/'NTE NTF Grid Feb March 2021'!H18-1</f>
        <v>1.7500020829476881E-2</v>
      </c>
      <c r="R18" s="5">
        <f>I18/'NTE NTF Grid Feb March 2021'!I18-1</f>
        <v>1.7499962300541405E-2</v>
      </c>
      <c r="T18" s="5">
        <f t="shared" si="1"/>
        <v>3.603712707039386E-2</v>
      </c>
      <c r="U18" s="5">
        <f t="shared" si="0"/>
        <v>3.6068461744512392E-2</v>
      </c>
      <c r="V18" s="5">
        <f t="shared" si="0"/>
        <v>3.6176641382693164E-2</v>
      </c>
      <c r="W18" s="5">
        <f t="shared" si="0"/>
        <v>3.6239538337136112E-2</v>
      </c>
      <c r="X18" s="5">
        <f t="shared" si="0"/>
        <v>3.6290821031262466E-2</v>
      </c>
      <c r="Y18" s="5">
        <f t="shared" si="0"/>
        <v>3.6348930539848334E-2</v>
      </c>
      <c r="Z18" s="5">
        <f t="shared" si="0"/>
        <v>3.6361595305855587E-2</v>
      </c>
      <c r="AA18" s="5">
        <f t="shared" si="0"/>
        <v>3.6361605095381888E-2</v>
      </c>
    </row>
    <row r="19" spans="1:27" x14ac:dyDescent="0.25">
      <c r="A19" s="6">
        <v>7</v>
      </c>
      <c r="B19" s="10">
        <f>ROUND('NTE NTF Grid Feb March 2021'!B19*1.02,2)</f>
        <v>59271.18</v>
      </c>
      <c r="C19" s="10">
        <f>ROUND('NTE NTF Grid Feb March 2021'!C19*1.02,2)</f>
        <v>65089.77</v>
      </c>
      <c r="D19" s="10">
        <f>ROUND('NTE NTF Grid Feb March 2021'!D19*1.02,2)</f>
        <v>76767</v>
      </c>
      <c r="E19" s="10">
        <f>ROUND('NTE NTF Grid Feb March 2021'!E19*1.02,2)</f>
        <v>88518.76</v>
      </c>
      <c r="F19" s="10">
        <f>ROUND('NTE NTF Grid Feb March 2021'!F19*1.02,2)</f>
        <v>97129.66</v>
      </c>
      <c r="G19" s="10">
        <f>ROUND('NTE NTF Grid Feb March 2021'!G19*1.02,2)</f>
        <v>109693.01</v>
      </c>
      <c r="H19" s="10">
        <f>ROUND('NTE NTF Grid Feb March 2021'!H19*1.02,2)</f>
        <v>115511.57</v>
      </c>
      <c r="I19" s="11">
        <f>ROUND('NTE NTF Grid Feb March 2021'!I19*1.02,2)</f>
        <v>124174.94</v>
      </c>
      <c r="J19" s="20"/>
      <c r="K19" s="14">
        <f>B19/'NTE NTF Grid Feb March 2021'!B19-1</f>
        <v>2.0000000000000018E-2</v>
      </c>
      <c r="L19" s="14">
        <f>C19/'NTE NTF Grid Feb March 2021'!C19-1</f>
        <v>2.0000000000000018E-2</v>
      </c>
      <c r="M19" s="14">
        <f>D19/'NTE NTF Grid Feb March 2021'!D19-1</f>
        <v>2.0000063777408483E-2</v>
      </c>
      <c r="N19" s="14">
        <f>E19/'NTE NTF Grid Feb March 2021'!E19-1</f>
        <v>1.9999976954038212E-2</v>
      </c>
      <c r="O19" s="14">
        <f>F19/'NTE NTF Grid Feb March 2021'!F19-1</f>
        <v>1.9999966395435775E-2</v>
      </c>
      <c r="P19" s="14">
        <f>G19/'NTE NTF Grid Feb March 2021'!G19-1</f>
        <v>1.9999968384495137E-2</v>
      </c>
      <c r="Q19" s="14">
        <f>H19/'NTE NTF Grid Feb March 2021'!H19-1</f>
        <v>1.9999975275204696E-2</v>
      </c>
      <c r="R19" s="14">
        <f>I19/'NTE NTF Grid Feb March 2021'!I19-1</f>
        <v>1.9999977000190849E-2</v>
      </c>
      <c r="T19" s="14">
        <f t="shared" si="1"/>
        <v>4.6296137748931709E-2</v>
      </c>
      <c r="U19" s="14">
        <f t="shared" si="0"/>
        <v>4.6381939599322131E-2</v>
      </c>
      <c r="V19" s="14">
        <f t="shared" si="0"/>
        <v>4.6445911613099966E-2</v>
      </c>
      <c r="W19" s="14">
        <f t="shared" si="0"/>
        <v>4.6503497950292738E-2</v>
      </c>
      <c r="X19" s="14">
        <f t="shared" si="0"/>
        <v>4.6559057363015466E-2</v>
      </c>
      <c r="Y19" s="14">
        <f t="shared" si="0"/>
        <v>4.6629704385075854E-2</v>
      </c>
      <c r="Z19" s="14">
        <f t="shared" si="0"/>
        <v>4.6650568890481248E-2</v>
      </c>
      <c r="AA19" s="14">
        <f t="shared" si="0"/>
        <v>4.6650590060881569E-2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23</v>
      </c>
    </row>
    <row r="22" spans="1:27" ht="18.75" x14ac:dyDescent="0.3">
      <c r="A22" s="1" t="s">
        <v>19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ROUND(D7/12*10,2)</f>
        <v>51176.95</v>
      </c>
      <c r="C27" s="8">
        <f>ROUND(E7/12*10,2)</f>
        <v>58983.15</v>
      </c>
      <c r="D27" s="8">
        <f>ROUND(F7/12*10,2)</f>
        <v>64702.79</v>
      </c>
      <c r="K27" s="5">
        <f>B27/'NTE NTF Grid Feb March 2021'!B27-1</f>
        <v>1.7499934389411775E-2</v>
      </c>
      <c r="L27" s="5">
        <f>C27/'NTE NTF Grid Feb March 2021'!C27-1</f>
        <v>1.7499785660229472E-2</v>
      </c>
      <c r="M27" s="5">
        <f>D27/'NTE NTF Grid Feb March 2021'!D27-1</f>
        <v>1.7500089636791838E-2</v>
      </c>
    </row>
    <row r="28" spans="1:27" x14ac:dyDescent="0.25">
      <c r="A28" s="2">
        <v>1.5</v>
      </c>
      <c r="B28" s="8">
        <f t="shared" ref="B28:D39" si="2">ROUND(D8/12*10,2)</f>
        <v>52093.49</v>
      </c>
      <c r="C28" s="8">
        <f t="shared" si="2"/>
        <v>60043.48</v>
      </c>
      <c r="D28" s="8">
        <f t="shared" si="2"/>
        <v>65866.23</v>
      </c>
      <c r="K28" s="5">
        <f>B28/'NTE NTF Grid Feb March 2021'!B28-1</f>
        <v>1.7500062991320009E-2</v>
      </c>
      <c r="L28" s="5">
        <f>C28/'NTE NTF Grid Feb March 2021'!C28-1</f>
        <v>1.7500019911612874E-2</v>
      </c>
      <c r="M28" s="5">
        <f>D28/'NTE NTF Grid Feb March 2021'!D28-1</f>
        <v>1.7499930484108583E-2</v>
      </c>
    </row>
    <row r="29" spans="1:27" x14ac:dyDescent="0.25">
      <c r="A29" s="2">
        <v>2</v>
      </c>
      <c r="B29" s="8">
        <f t="shared" si="2"/>
        <v>53028</v>
      </c>
      <c r="C29" s="8">
        <f t="shared" si="2"/>
        <v>61121.77</v>
      </c>
      <c r="D29" s="8">
        <f t="shared" si="2"/>
        <v>67052.33</v>
      </c>
      <c r="K29" s="5">
        <f>B29/'NTE NTF Grid Feb March 2021'!B29-1</f>
        <v>1.7500010073687511E-2</v>
      </c>
      <c r="L29" s="5">
        <f>C29/'NTE NTF Grid Feb March 2021'!C29-1</f>
        <v>1.749992592042604E-2</v>
      </c>
      <c r="M29" s="5">
        <f>D29/'NTE NTF Grid Feb March 2021'!D29-1</f>
        <v>1.7500089910194694E-2</v>
      </c>
      <c r="T29" s="5">
        <f>B29/B27-1</f>
        <v>3.6169603698540165E-2</v>
      </c>
      <c r="U29" s="5">
        <f t="shared" ref="U29:V39" si="3">C29/C27-1</f>
        <v>3.6258151692474705E-2</v>
      </c>
      <c r="V29" s="5">
        <f t="shared" si="3"/>
        <v>3.6312808149385756E-2</v>
      </c>
    </row>
    <row r="30" spans="1:27" x14ac:dyDescent="0.25">
      <c r="A30" s="2">
        <v>2.5</v>
      </c>
      <c r="B30" s="8">
        <f t="shared" si="2"/>
        <v>53977.63</v>
      </c>
      <c r="C30" s="8">
        <f t="shared" si="2"/>
        <v>62220.84</v>
      </c>
      <c r="D30" s="8">
        <f t="shared" si="2"/>
        <v>68257.37</v>
      </c>
      <c r="K30" s="5">
        <f>B30/'NTE NTF Grid Feb March 2021'!B30-1</f>
        <v>1.7499766255074434E-2</v>
      </c>
      <c r="L30" s="5">
        <f>C30/'NTE NTF Grid Feb March 2021'!C30-1</f>
        <v>1.7499878578678851E-2</v>
      </c>
      <c r="M30" s="5">
        <f>D30/'NTE NTF Grid Feb March 2021'!D30-1</f>
        <v>1.7500004844714923E-2</v>
      </c>
      <c r="T30" s="5">
        <f t="shared" ref="T30:T39" si="4">B30/B28-1</f>
        <v>3.6168434865853749E-2</v>
      </c>
      <c r="U30" s="5">
        <f t="shared" si="3"/>
        <v>3.6263054706356046E-2</v>
      </c>
      <c r="V30" s="5">
        <f t="shared" si="3"/>
        <v>3.6302973466068922E-2</v>
      </c>
    </row>
    <row r="31" spans="1:27" x14ac:dyDescent="0.25">
      <c r="A31" s="2">
        <v>3</v>
      </c>
      <c r="B31" s="8">
        <f t="shared" si="2"/>
        <v>54946.19</v>
      </c>
      <c r="C31" s="8">
        <f t="shared" si="2"/>
        <v>63338.84</v>
      </c>
      <c r="D31" s="8">
        <f t="shared" si="2"/>
        <v>69486.98</v>
      </c>
      <c r="K31" s="5">
        <f>B31/'NTE NTF Grid Feb March 2021'!B31-1</f>
        <v>1.7499991203894449E-2</v>
      </c>
      <c r="L31" s="5">
        <f>C31/'NTE NTF Grid Feb March 2021'!C31-1</f>
        <v>1.7499905220091705E-2</v>
      </c>
      <c r="M31" s="5">
        <f>D31/'NTE NTF Grid Feb March 2021'!D31-1</f>
        <v>1.7499884320068437E-2</v>
      </c>
      <c r="T31" s="5">
        <f t="shared" si="4"/>
        <v>3.6173153805536762E-2</v>
      </c>
      <c r="U31" s="5">
        <f t="shared" si="3"/>
        <v>3.6273000601913186E-2</v>
      </c>
      <c r="V31" s="5">
        <f t="shared" si="3"/>
        <v>3.6309700199828931E-2</v>
      </c>
    </row>
    <row r="32" spans="1:27" x14ac:dyDescent="0.25">
      <c r="A32" s="2">
        <v>3.5</v>
      </c>
      <c r="B32" s="8">
        <f t="shared" si="2"/>
        <v>55930.86</v>
      </c>
      <c r="C32" s="8">
        <f t="shared" si="2"/>
        <v>64476.73</v>
      </c>
      <c r="D32" s="8">
        <f t="shared" si="2"/>
        <v>70739.31</v>
      </c>
      <c r="K32" s="5">
        <f>B32/'NTE NTF Grid Feb March 2021'!B32-1</f>
        <v>1.7500077316446205E-2</v>
      </c>
      <c r="L32" s="5">
        <f>C32/'NTE NTF Grid Feb March 2021'!C32-1</f>
        <v>1.749989742424396E-2</v>
      </c>
      <c r="M32" s="5">
        <f>D32/'NTE NTF Grid Feb March 2021'!D32-1</f>
        <v>1.7500049624108005E-2</v>
      </c>
      <c r="T32" s="5">
        <f t="shared" si="4"/>
        <v>3.6185916276798347E-2</v>
      </c>
      <c r="U32" s="5">
        <f t="shared" si="3"/>
        <v>3.625618040515044E-2</v>
      </c>
      <c r="V32" s="5">
        <f t="shared" si="3"/>
        <v>3.6361494736758759E-2</v>
      </c>
    </row>
    <row r="33" spans="1:22" x14ac:dyDescent="0.25">
      <c r="A33" s="2">
        <v>4</v>
      </c>
      <c r="B33" s="8">
        <f t="shared" si="2"/>
        <v>56935.360000000001</v>
      </c>
      <c r="C33" s="8">
        <f t="shared" si="2"/>
        <v>65637.320000000007</v>
      </c>
      <c r="D33" s="8">
        <f t="shared" si="2"/>
        <v>72012.429999999993</v>
      </c>
      <c r="K33" s="5">
        <f>B33/'NTE NTF Grid Feb March 2021'!B33-1</f>
        <v>1.749995934314974E-2</v>
      </c>
      <c r="L33" s="5">
        <f>C33/'NTE NTF Grid Feb March 2021'!C33-1</f>
        <v>1.7500041079908879E-2</v>
      </c>
      <c r="M33" s="5">
        <f>D33/'NTE NTF Grid Feb March 2021'!D33-1</f>
        <v>1.7499956551773499E-2</v>
      </c>
      <c r="T33" s="5">
        <f t="shared" si="4"/>
        <v>3.6202146136065094E-2</v>
      </c>
      <c r="U33" s="5">
        <f t="shared" si="3"/>
        <v>3.6288634272430897E-2</v>
      </c>
      <c r="V33" s="5">
        <f t="shared" si="3"/>
        <v>3.6344218729897237E-2</v>
      </c>
    </row>
    <row r="34" spans="1:22" x14ac:dyDescent="0.25">
      <c r="A34" s="2">
        <v>4.5</v>
      </c>
      <c r="B34" s="8">
        <f t="shared" si="2"/>
        <v>57956.88</v>
      </c>
      <c r="C34" s="8">
        <f t="shared" si="2"/>
        <v>66818.69</v>
      </c>
      <c r="D34" s="8">
        <f t="shared" si="2"/>
        <v>73310.179999999993</v>
      </c>
      <c r="K34" s="5">
        <f>B34/'NTE NTF Grid Feb March 2021'!B34-1</f>
        <v>1.7499796787540101E-2</v>
      </c>
      <c r="L34" s="5">
        <f>C34/'NTE NTF Grid Feb March 2021'!C34-1</f>
        <v>1.75000650987438E-2</v>
      </c>
      <c r="M34" s="5">
        <f>D34/'NTE NTF Grid Feb March 2021'!D34-1</f>
        <v>1.7500098196637781E-2</v>
      </c>
      <c r="T34" s="5">
        <f t="shared" si="4"/>
        <v>3.6223651844437876E-2</v>
      </c>
      <c r="U34" s="5">
        <f t="shared" si="3"/>
        <v>3.6322561643557183E-2</v>
      </c>
      <c r="V34" s="5">
        <f t="shared" si="3"/>
        <v>3.6342876400688562E-2</v>
      </c>
    </row>
    <row r="35" spans="1:22" x14ac:dyDescent="0.25">
      <c r="A35" s="2">
        <v>5</v>
      </c>
      <c r="B35" s="8">
        <f t="shared" si="2"/>
        <v>58998.31</v>
      </c>
      <c r="C35" s="8">
        <f t="shared" si="2"/>
        <v>68020.88</v>
      </c>
      <c r="D35" s="8">
        <f t="shared" si="2"/>
        <v>74629.64</v>
      </c>
      <c r="K35" s="5">
        <f>B35/'NTE NTF Grid Feb March 2021'!B35-1</f>
        <v>1.7500123741907014E-2</v>
      </c>
      <c r="L35" s="5">
        <f>C35/'NTE NTF Grid Feb March 2021'!C35-1</f>
        <v>1.7500117425354178E-2</v>
      </c>
      <c r="M35" s="5">
        <f>D35/'NTE NTF Grid Feb March 2021'!D35-1</f>
        <v>1.7500049082377567E-2</v>
      </c>
      <c r="T35" s="5">
        <f t="shared" si="4"/>
        <v>3.623319497760269E-2</v>
      </c>
      <c r="U35" s="5">
        <f t="shared" si="3"/>
        <v>3.6314096919252581E-2</v>
      </c>
      <c r="V35" s="5">
        <f t="shared" si="3"/>
        <v>3.6343864524499558E-2</v>
      </c>
    </row>
    <row r="36" spans="1:22" x14ac:dyDescent="0.25">
      <c r="A36" s="2">
        <v>5.5</v>
      </c>
      <c r="B36" s="8">
        <f t="shared" si="2"/>
        <v>60056.71</v>
      </c>
      <c r="C36" s="8">
        <f t="shared" si="2"/>
        <v>69243.89</v>
      </c>
      <c r="D36" s="8">
        <f t="shared" si="2"/>
        <v>75974.679999999993</v>
      </c>
      <c r="K36" s="5">
        <f>B36/'NTE NTF Grid Feb March 2021'!B36-1</f>
        <v>1.7500062263029914E-2</v>
      </c>
      <c r="L36" s="5">
        <f>C36/'NTE NTF Grid Feb March 2021'!C36-1</f>
        <v>1.7499897506310091E-2</v>
      </c>
      <c r="M36" s="5">
        <f>D36/'NTE NTF Grid Feb March 2021'!D36-1</f>
        <v>1.7500138613633309E-2</v>
      </c>
      <c r="T36" s="5">
        <f t="shared" si="4"/>
        <v>3.6230901318359487E-2</v>
      </c>
      <c r="U36" s="5">
        <f t="shared" si="3"/>
        <v>3.6295234162776913E-2</v>
      </c>
      <c r="V36" s="5">
        <f t="shared" si="3"/>
        <v>3.6345566195581602E-2</v>
      </c>
    </row>
    <row r="37" spans="1:22" x14ac:dyDescent="0.25">
      <c r="A37" s="2">
        <v>6</v>
      </c>
      <c r="B37" s="8">
        <f t="shared" si="2"/>
        <v>61133.120000000003</v>
      </c>
      <c r="C37" s="8">
        <f t="shared" si="2"/>
        <v>70487.710000000006</v>
      </c>
      <c r="D37" s="8">
        <f t="shared" si="2"/>
        <v>77340.479999999996</v>
      </c>
      <c r="K37" s="5">
        <f>B37/'NTE NTF Grid Feb March 2021'!B37-1</f>
        <v>1.7500007073702584E-2</v>
      </c>
      <c r="L37" s="5">
        <f>C37/'NTE NTF Grid Feb March 2021'!C37-1</f>
        <v>1.7500009743720124E-2</v>
      </c>
      <c r="M37" s="5">
        <f>D37/'NTE NTF Grid Feb March 2021'!D37-1</f>
        <v>1.749999671097191E-2</v>
      </c>
      <c r="T37" s="5">
        <f t="shared" si="4"/>
        <v>3.6184256803288184E-2</v>
      </c>
      <c r="U37" s="5">
        <f t="shared" si="3"/>
        <v>3.6265776038181263E-2</v>
      </c>
      <c r="V37" s="5">
        <f t="shared" si="3"/>
        <v>3.6323905622484443E-2</v>
      </c>
    </row>
    <row r="38" spans="1:22" x14ac:dyDescent="0.25">
      <c r="A38" s="2">
        <v>6.5</v>
      </c>
      <c r="B38" s="8">
        <f t="shared" si="2"/>
        <v>62229.36</v>
      </c>
      <c r="C38" s="8">
        <f t="shared" si="2"/>
        <v>71753.259999999995</v>
      </c>
      <c r="D38" s="8">
        <f t="shared" si="2"/>
        <v>78731.86</v>
      </c>
      <c r="K38" s="5">
        <f>B38/'NTE NTF Grid Feb March 2021'!B38-1</f>
        <v>1.7499936231872626E-2</v>
      </c>
      <c r="L38" s="5">
        <f>C38/'NTE NTF Grid Feb March 2021'!C38-1</f>
        <v>1.7499919879953252E-2</v>
      </c>
      <c r="M38" s="5">
        <f>D38/'NTE NTF Grid Feb March 2021'!D38-1</f>
        <v>1.7500123420508107E-2</v>
      </c>
      <c r="T38" s="5">
        <f t="shared" si="4"/>
        <v>3.6176640378735359E-2</v>
      </c>
      <c r="U38" s="5">
        <f t="shared" si="3"/>
        <v>3.6239587348428692E-2</v>
      </c>
      <c r="V38" s="5">
        <f t="shared" si="3"/>
        <v>3.6290774768646727E-2</v>
      </c>
    </row>
    <row r="39" spans="1:22" x14ac:dyDescent="0.25">
      <c r="A39" s="6">
        <v>7</v>
      </c>
      <c r="B39" s="10">
        <f t="shared" si="2"/>
        <v>63972.5</v>
      </c>
      <c r="C39" s="10">
        <f t="shared" si="2"/>
        <v>73765.63</v>
      </c>
      <c r="D39" s="11">
        <f t="shared" si="2"/>
        <v>80941.38</v>
      </c>
      <c r="K39" s="14">
        <f>B39/'NTE NTF Grid Feb March 2021'!B39-1</f>
        <v>2.0000117988211663E-2</v>
      </c>
      <c r="L39" s="14">
        <f>C39/'NTE NTF Grid Feb March 2021'!C39-1</f>
        <v>1.9999930862114823E-2</v>
      </c>
      <c r="M39" s="14">
        <f>D39/'NTE NTF Grid Feb March 2021'!D39-1</f>
        <v>1.9999795852298385E-2</v>
      </c>
      <c r="T39" s="14">
        <f t="shared" si="4"/>
        <v>4.6445854554781452E-2</v>
      </c>
      <c r="U39" s="14">
        <f t="shared" si="3"/>
        <v>4.6503425916376129E-2</v>
      </c>
      <c r="V39" s="14">
        <f t="shared" si="3"/>
        <v>4.6559059369685851E-2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FY22&amp;R&amp;D</oddHeader>
    <oddFooter>&amp;Rp.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selection activeCell="A2" sqref="A2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25</v>
      </c>
    </row>
    <row r="2" spans="1:27" ht="18.75" x14ac:dyDescent="0.3">
      <c r="A2" s="1" t="s">
        <v>14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Sept 2021'!B7*1.0075,2)</f>
        <v>47812.95</v>
      </c>
      <c r="C7" s="8">
        <f>ROUND('NTE NTF Grid Sept 2021'!C7*1.0075,2)</f>
        <v>52485.51</v>
      </c>
      <c r="D7" s="8">
        <f>ROUND('NTE NTF Grid Sept 2021'!D7*1.0075,2)</f>
        <v>61872.93</v>
      </c>
      <c r="E7" s="8">
        <f>ROUND('NTE NTF Grid Sept 2021'!E7*1.0075,2)</f>
        <v>71310.63</v>
      </c>
      <c r="F7" s="8">
        <f>ROUND('NTE NTF Grid Sept 2021'!F7*1.0075,2)</f>
        <v>78225.679999999993</v>
      </c>
      <c r="G7" s="8">
        <f>ROUND('NTE NTF Grid Sept 2021'!G7*1.0075,2)</f>
        <v>88307.22</v>
      </c>
      <c r="H7" s="8">
        <f>ROUND('NTE NTF Grid Sept 2021'!H7*1.0075,2)</f>
        <v>92979.77</v>
      </c>
      <c r="I7" s="8">
        <f>ROUND('NTE NTF Grid Sept 2021'!I7*1.0075,2)</f>
        <v>99953.25</v>
      </c>
      <c r="K7" s="5">
        <f>B7/'NTE NTF Grid Sept 2021'!B7-1</f>
        <v>7.5000495184907034E-3</v>
      </c>
      <c r="L7" s="5">
        <f>C7/'NTE NTF Grid Sept 2021'!C7-1</f>
        <v>7.4999808042262028E-3</v>
      </c>
      <c r="M7" s="5">
        <f>D7/'NTE NTF Grid Sept 2021'!D7-1</f>
        <v>7.4999584774004813E-3</v>
      </c>
      <c r="N7" s="5">
        <f>E7/'NTE NTF Grid Sept 2021'!E7-1</f>
        <v>7.5000233117425985E-3</v>
      </c>
      <c r="O7" s="5">
        <f>F7/'NTE NTF Grid Sept 2021'!F7-1</f>
        <v>7.5000627870898118E-3</v>
      </c>
      <c r="P7" s="5">
        <f>G7/'NTE NTF Grid Sept 2021'!G7-1</f>
        <v>7.4999557899984026E-3</v>
      </c>
      <c r="Q7" s="5">
        <f>H7/'NTE NTF Grid Sept 2021'!H7-1</f>
        <v>7.5000316943953926E-3</v>
      </c>
      <c r="R7" s="5">
        <f>I7/'NTE NTF Grid Sept 2021'!I7-1</f>
        <v>7.5000115916692423E-3</v>
      </c>
    </row>
    <row r="8" spans="1:27" x14ac:dyDescent="0.25">
      <c r="A8" s="2">
        <v>1.5</v>
      </c>
      <c r="B8" s="8">
        <f>ROUND('NTE NTF Grid Sept 2021'!B8*1.0075,2)</f>
        <v>48664.91</v>
      </c>
      <c r="C8" s="8">
        <f>ROUND('NTE NTF Grid Sept 2021'!C8*1.0075,2)</f>
        <v>53423.23</v>
      </c>
      <c r="D8" s="8">
        <f>ROUND('NTE NTF Grid Sept 2021'!D8*1.0075,2)</f>
        <v>62981.03</v>
      </c>
      <c r="E8" s="8">
        <f>ROUND('NTE NTF Grid Sept 2021'!E8*1.0075,2)</f>
        <v>72592.56</v>
      </c>
      <c r="F8" s="8">
        <f>ROUND('NTE NTF Grid Sept 2021'!F8*1.0075,2)</f>
        <v>79632.27</v>
      </c>
      <c r="G8" s="8">
        <f>ROUND('NTE NTF Grid Sept 2021'!G8*1.0075,2)</f>
        <v>89900.18</v>
      </c>
      <c r="H8" s="8">
        <f>ROUND('NTE NTF Grid Sept 2021'!H8*1.0075,2)</f>
        <v>94657.36</v>
      </c>
      <c r="I8" s="8">
        <f>ROUND('NTE NTF Grid Sept 2021'!I8*1.0075,2)</f>
        <v>101756.66</v>
      </c>
      <c r="K8" s="5">
        <f>B8/'NTE NTF Grid Sept 2021'!B8-1</f>
        <v>7.5000041405606233E-3</v>
      </c>
      <c r="L8" s="5">
        <f>C8/'NTE NTF Grid Sept 2021'!C8-1</f>
        <v>7.4999707688030437E-3</v>
      </c>
      <c r="M8" s="5">
        <f>D8/'NTE NTF Grid Sept 2021'!D8-1</f>
        <v>7.4999772044459512E-3</v>
      </c>
      <c r="N8" s="5">
        <f>E8/'NTE NTF Grid Sept 2021'!E8-1</f>
        <v>7.4999823044885616E-3</v>
      </c>
      <c r="O8" s="5">
        <f>F8/'NTE NTF Grid Sept 2021'!F8-1</f>
        <v>7.5000502913291633E-3</v>
      </c>
      <c r="P8" s="5">
        <f>G8/'NTE NTF Grid Sept 2021'!G8-1</f>
        <v>7.4999761853931091E-3</v>
      </c>
      <c r="Q8" s="5">
        <f>H8/'NTE NTF Grid Sept 2021'!H8-1</f>
        <v>7.5000497590755888E-3</v>
      </c>
      <c r="R8" s="5">
        <f>I8/'NTE NTF Grid Sept 2021'!I8-1</f>
        <v>7.4999626234553141E-3</v>
      </c>
    </row>
    <row r="9" spans="1:27" x14ac:dyDescent="0.25">
      <c r="A9" s="2">
        <v>2</v>
      </c>
      <c r="B9" s="8">
        <f>ROUND('NTE NTF Grid Sept 2021'!B9*1.0075,2)</f>
        <v>49533.99</v>
      </c>
      <c r="C9" s="8">
        <f>ROUND('NTE NTF Grid Sept 2021'!C9*1.0075,2)</f>
        <v>54379.23</v>
      </c>
      <c r="D9" s="8">
        <f>ROUND('NTE NTF Grid Sept 2021'!D9*1.0075,2)</f>
        <v>64110.85</v>
      </c>
      <c r="E9" s="8">
        <f>ROUND('NTE NTF Grid Sept 2021'!E9*1.0075,2)</f>
        <v>73896.22</v>
      </c>
      <c r="F9" s="8">
        <f>ROUND('NTE NTF Grid Sept 2021'!F9*1.0075,2)</f>
        <v>81066.259999999995</v>
      </c>
      <c r="G9" s="8">
        <f>ROUND('NTE NTF Grid Sept 2021'!G9*1.0075,2)</f>
        <v>91520.6</v>
      </c>
      <c r="H9" s="8">
        <f>ROUND('NTE NTF Grid Sept 2021'!H9*1.0075,2)</f>
        <v>96364.65</v>
      </c>
      <c r="I9" s="8">
        <f>ROUND('NTE NTF Grid Sept 2021'!I9*1.0075,2)</f>
        <v>103592</v>
      </c>
      <c r="K9" s="5">
        <f>B9/'NTE NTF Grid Sept 2021'!B9-1</f>
        <v>7.5000127122306637E-3</v>
      </c>
      <c r="L9" s="5">
        <f>C9/'NTE NTF Grid Sept 2021'!C9-1</f>
        <v>7.5000342754958371E-3</v>
      </c>
      <c r="M9" s="5">
        <f>D9/'NTE NTF Grid Sept 2021'!D9-1</f>
        <v>7.4999685700636309E-3</v>
      </c>
      <c r="N9" s="5">
        <f>E9/'NTE NTF Grid Sept 2021'!E9-1</f>
        <v>7.5000558993441047E-3</v>
      </c>
      <c r="O9" s="5">
        <f>F9/'NTE NTF Grid Sept 2021'!F9-1</f>
        <v>7.499988504003019E-3</v>
      </c>
      <c r="P9" s="5">
        <f>G9/'NTE NTF Grid Sept 2021'!G9-1</f>
        <v>7.4999468842289474E-3</v>
      </c>
      <c r="Q9" s="5">
        <f>H9/'NTE NTF Grid Sept 2021'!H9-1</f>
        <v>7.4999503383785804E-3</v>
      </c>
      <c r="R9" s="5">
        <f>I9/'NTE NTF Grid Sept 2021'!I9-1</f>
        <v>7.5000359849228815E-3</v>
      </c>
      <c r="T9" s="5">
        <f>B9/B7-1</f>
        <v>3.5995269064134305E-2</v>
      </c>
      <c r="U9" s="5">
        <f t="shared" ref="U9:AA19" si="0">C9/C7-1</f>
        <v>3.6080815447920855E-2</v>
      </c>
      <c r="V9" s="5">
        <f t="shared" si="0"/>
        <v>3.6169614078402246E-2</v>
      </c>
      <c r="W9" s="5">
        <f t="shared" si="0"/>
        <v>3.6258128696941672E-2</v>
      </c>
      <c r="X9" s="5">
        <f t="shared" si="0"/>
        <v>3.6312627771340589E-2</v>
      </c>
      <c r="Y9" s="5">
        <f t="shared" si="0"/>
        <v>3.6388644099542455E-2</v>
      </c>
      <c r="Z9" s="5">
        <f t="shared" si="0"/>
        <v>3.6404478092384895E-2</v>
      </c>
      <c r="AA9" s="5">
        <f t="shared" si="0"/>
        <v>3.6404519112685163E-2</v>
      </c>
    </row>
    <row r="10" spans="1:27" x14ac:dyDescent="0.25">
      <c r="A10" s="2">
        <v>2.5</v>
      </c>
      <c r="B10" s="8">
        <f>ROUND('NTE NTF Grid Sept 2021'!B10*1.0075,2)</f>
        <v>50417.97</v>
      </c>
      <c r="C10" s="8">
        <f>ROUND('NTE NTF Grid Sept 2021'!C10*1.0075,2)</f>
        <v>55351.26</v>
      </c>
      <c r="D10" s="8">
        <f>ROUND('NTE NTF Grid Sept 2021'!D10*1.0075,2)</f>
        <v>65258.96</v>
      </c>
      <c r="E10" s="8">
        <f>ROUND('NTE NTF Grid Sept 2021'!E10*1.0075,2)</f>
        <v>75225</v>
      </c>
      <c r="F10" s="8">
        <f>ROUND('NTE NTF Grid Sept 2021'!F10*1.0075,2)</f>
        <v>82523.16</v>
      </c>
      <c r="G10" s="8">
        <f>ROUND('NTE NTF Grid Sept 2021'!G10*1.0075,2)</f>
        <v>93170.75</v>
      </c>
      <c r="H10" s="8">
        <f>ROUND('NTE NTF Grid Sept 2021'!H10*1.0075,2)</f>
        <v>98104.01</v>
      </c>
      <c r="I10" s="8">
        <f>ROUND('NTE NTF Grid Sept 2021'!I10*1.0075,2)</f>
        <v>105461.82</v>
      </c>
      <c r="K10" s="5">
        <f>B10/'NTE NTF Grid Sept 2021'!B10-1</f>
        <v>7.5000024978693069E-3</v>
      </c>
      <c r="L10" s="5">
        <f>C10/'NTE NTF Grid Sept 2021'!C10-1</f>
        <v>7.4999244619782246E-3</v>
      </c>
      <c r="M10" s="5">
        <f>D10/'NTE NTF Grid Sept 2021'!D10-1</f>
        <v>7.5000200700412467E-3</v>
      </c>
      <c r="N10" s="5">
        <f>E10/'NTE NTF Grid Sept 2021'!E10-1</f>
        <v>7.5000324783993655E-3</v>
      </c>
      <c r="O10" s="5">
        <f>F10/'NTE NTF Grid Sept 2021'!F10-1</f>
        <v>7.5000451721696226E-3</v>
      </c>
      <c r="P10" s="5">
        <f>G10/'NTE NTF Grid Sept 2021'!G10-1</f>
        <v>7.5000132465126157E-3</v>
      </c>
      <c r="Q10" s="5">
        <f>H10/'NTE NTF Grid Sept 2021'!H10-1</f>
        <v>7.4999709880623211E-3</v>
      </c>
      <c r="R10" s="5">
        <f>I10/'NTE NTF Grid Sept 2021'!I10-1</f>
        <v>7.5000425118321168E-3</v>
      </c>
      <c r="T10" s="5">
        <f t="shared" ref="T10:T19" si="1">B10/B8-1</f>
        <v>3.6023081107105615E-2</v>
      </c>
      <c r="U10" s="5">
        <f t="shared" si="0"/>
        <v>3.6089731002786563E-2</v>
      </c>
      <c r="V10" s="5">
        <f t="shared" si="0"/>
        <v>3.6168509787788405E-2</v>
      </c>
      <c r="W10" s="5">
        <f t="shared" si="0"/>
        <v>3.6263220363078608E-2</v>
      </c>
      <c r="X10" s="5">
        <f t="shared" si="0"/>
        <v>3.6302996260184406E-2</v>
      </c>
      <c r="Y10" s="5">
        <f t="shared" si="0"/>
        <v>3.6380016146797534E-2</v>
      </c>
      <c r="Z10" s="5">
        <f t="shared" si="0"/>
        <v>3.6411854292154322E-2</v>
      </c>
      <c r="AA10" s="5">
        <f t="shared" si="0"/>
        <v>3.6411965565693816E-2</v>
      </c>
    </row>
    <row r="11" spans="1:27" x14ac:dyDescent="0.25">
      <c r="A11" s="2">
        <v>3</v>
      </c>
      <c r="B11" s="8">
        <f>ROUND('NTE NTF Grid Sept 2021'!B11*1.0075,2)</f>
        <v>51319.1</v>
      </c>
      <c r="C11" s="8">
        <f>ROUND('NTE NTF Grid Sept 2021'!C11*1.0075,2)</f>
        <v>56341.59</v>
      </c>
      <c r="D11" s="8">
        <f>ROUND('NTE NTF Grid Sept 2021'!D11*1.0075,2)</f>
        <v>66429.95</v>
      </c>
      <c r="E11" s="8">
        <f>ROUND('NTE NTF Grid Sept 2021'!E11*1.0075,2)</f>
        <v>76576.66</v>
      </c>
      <c r="F11" s="8">
        <f>ROUND('NTE NTF Grid Sept 2021'!F11*1.0075,2)</f>
        <v>84009.76</v>
      </c>
      <c r="G11" s="8">
        <f>ROUND('NTE NTF Grid Sept 2021'!G11*1.0075,2)</f>
        <v>94850.61</v>
      </c>
      <c r="H11" s="8">
        <f>ROUND('NTE NTF Grid Sept 2021'!H11*1.0075,2)</f>
        <v>99874.21</v>
      </c>
      <c r="I11" s="8">
        <f>ROUND('NTE NTF Grid Sept 2021'!I11*1.0075,2)</f>
        <v>107364.78</v>
      </c>
      <c r="K11" s="5">
        <f>B11/'NTE NTF Grid Sept 2021'!B11-1</f>
        <v>7.500038773333495E-3</v>
      </c>
      <c r="L11" s="5">
        <f>C11/'NTE NTF Grid Sept 2021'!C11-1</f>
        <v>7.5000666104336755E-3</v>
      </c>
      <c r="M11" s="5">
        <f>D11/'NTE NTF Grid Sept 2021'!D11-1</f>
        <v>7.5000648361587263E-3</v>
      </c>
      <c r="N11" s="5">
        <f>E11/'NTE NTF Grid Sept 2021'!E11-1</f>
        <v>7.5000055916190078E-3</v>
      </c>
      <c r="O11" s="5">
        <f>F11/'NTE NTF Grid Sept 2021'!F11-1</f>
        <v>7.4999658209367048E-3</v>
      </c>
      <c r="P11" s="5">
        <f>G11/'NTE NTF Grid Sept 2021'!G11-1</f>
        <v>7.4999577776850845E-3</v>
      </c>
      <c r="Q11" s="5">
        <f>H11/'NTE NTF Grid Sept 2021'!H11-1</f>
        <v>7.499995208347654E-3</v>
      </c>
      <c r="R11" s="5">
        <f>I11/'NTE NTF Grid Sept 2021'!I11-1</f>
        <v>7.499985454960445E-3</v>
      </c>
      <c r="T11" s="5">
        <f t="shared" si="1"/>
        <v>3.6038082133097005E-2</v>
      </c>
      <c r="U11" s="5">
        <f t="shared" si="0"/>
        <v>3.6086572023914076E-2</v>
      </c>
      <c r="V11" s="5">
        <f t="shared" si="0"/>
        <v>3.6173284241278969E-2</v>
      </c>
      <c r="W11" s="5">
        <f t="shared" si="0"/>
        <v>3.6273032639558611E-2</v>
      </c>
      <c r="X11" s="5">
        <f t="shared" si="0"/>
        <v>3.6309803856746425E-2</v>
      </c>
      <c r="Y11" s="5">
        <f t="shared" si="0"/>
        <v>3.6385360235837494E-2</v>
      </c>
      <c r="Z11" s="5">
        <f t="shared" si="0"/>
        <v>3.6419579171407923E-2</v>
      </c>
      <c r="AA11" s="5">
        <f t="shared" si="0"/>
        <v>3.6419607691713596E-2</v>
      </c>
    </row>
    <row r="12" spans="1:27" x14ac:dyDescent="0.25">
      <c r="A12" s="2">
        <v>3.5</v>
      </c>
      <c r="B12" s="8">
        <f>ROUND('NTE NTF Grid Sept 2021'!B12*1.0075,2)</f>
        <v>52236.23</v>
      </c>
      <c r="C12" s="8">
        <f>ROUND('NTE NTF Grid Sept 2021'!C12*1.0075,2)</f>
        <v>57349.03</v>
      </c>
      <c r="D12" s="8">
        <f>ROUND('NTE NTF Grid Sept 2021'!D12*1.0075,2)</f>
        <v>67620.41</v>
      </c>
      <c r="E12" s="8">
        <f>ROUND('NTE NTF Grid Sept 2021'!E12*1.0075,2)</f>
        <v>77952.37</v>
      </c>
      <c r="F12" s="8">
        <f>ROUND('NTE NTF Grid Sept 2021'!F12*1.0075,2)</f>
        <v>85523.82</v>
      </c>
      <c r="G12" s="8">
        <f>ROUND('NTE NTF Grid Sept 2021'!G12*1.0075,2)</f>
        <v>96561.37</v>
      </c>
      <c r="H12" s="8">
        <f>ROUND('NTE NTF Grid Sept 2021'!H12*1.0075,2)</f>
        <v>101676.47</v>
      </c>
      <c r="I12" s="8">
        <f>ROUND('NTE NTF Grid Sept 2021'!I12*1.0075,2)</f>
        <v>109302.2</v>
      </c>
      <c r="K12" s="5">
        <f>B12/'NTE NTF Grid Sept 2021'!B12-1</f>
        <v>7.5000911328770847E-3</v>
      </c>
      <c r="L12" s="5">
        <f>C12/'NTE NTF Grid Sept 2021'!C12-1</f>
        <v>7.5000733458403523E-3</v>
      </c>
      <c r="M12" s="5">
        <f>D12/'NTE NTF Grid Sept 2021'!D12-1</f>
        <v>7.5000338960171664E-3</v>
      </c>
      <c r="N12" s="5">
        <f>E12/'NTE NTF Grid Sept 2021'!E12-1</f>
        <v>7.4999922452645418E-3</v>
      </c>
      <c r="O12" s="5">
        <f>F12/'NTE NTF Grid Sept 2021'!F12-1</f>
        <v>7.4999555292043496E-3</v>
      </c>
      <c r="P12" s="5">
        <f>G12/'NTE NTF Grid Sept 2021'!G12-1</f>
        <v>7.5000091295567284E-3</v>
      </c>
      <c r="Q12" s="5">
        <f>H12/'NTE NTF Grid Sept 2021'!H12-1</f>
        <v>7.5000319561409068E-3</v>
      </c>
      <c r="R12" s="5">
        <f>I12/'NTE NTF Grid Sept 2021'!I12-1</f>
        <v>7.4999626688680987E-3</v>
      </c>
      <c r="T12" s="5">
        <f t="shared" si="1"/>
        <v>3.6063728864926592E-2</v>
      </c>
      <c r="U12" s="5">
        <f t="shared" si="0"/>
        <v>3.6092583980924742E-2</v>
      </c>
      <c r="V12" s="5">
        <f t="shared" si="0"/>
        <v>3.6185835630846874E-2</v>
      </c>
      <c r="W12" s="5">
        <f t="shared" si="0"/>
        <v>3.6256164838816884E-2</v>
      </c>
      <c r="X12" s="5">
        <f t="shared" si="0"/>
        <v>3.6361428718919786E-2</v>
      </c>
      <c r="Y12" s="5">
        <f t="shared" si="0"/>
        <v>3.639146405926752E-2</v>
      </c>
      <c r="Z12" s="5">
        <f t="shared" si="0"/>
        <v>3.6415025236990806E-2</v>
      </c>
      <c r="AA12" s="5">
        <f t="shared" si="0"/>
        <v>3.6414884552532722E-2</v>
      </c>
    </row>
    <row r="13" spans="1:27" x14ac:dyDescent="0.25">
      <c r="A13" s="2">
        <v>4</v>
      </c>
      <c r="B13" s="8">
        <f>ROUND('NTE NTF Grid Sept 2021'!B13*1.0075,2)</f>
        <v>53169.37</v>
      </c>
      <c r="C13" s="8">
        <f>ROUND('NTE NTF Grid Sept 2021'!C13*1.0075,2)</f>
        <v>58375.92</v>
      </c>
      <c r="D13" s="8">
        <f>ROUND('NTE NTF Grid Sept 2021'!D13*1.0075,2)</f>
        <v>68834.850000000006</v>
      </c>
      <c r="E13" s="8">
        <f>ROUND('NTE NTF Grid Sept 2021'!E13*1.0075,2)</f>
        <v>79355.520000000004</v>
      </c>
      <c r="F13" s="8">
        <f>ROUND('NTE NTF Grid Sept 2021'!F13*1.0075,2)</f>
        <v>87063.03</v>
      </c>
      <c r="G13" s="8">
        <f>ROUND('NTE NTF Grid Sept 2021'!G13*1.0075,2)</f>
        <v>98304.13</v>
      </c>
      <c r="H13" s="8">
        <f>ROUND('NTE NTF Grid Sept 2021'!H13*1.0075,2)</f>
        <v>103513.02</v>
      </c>
      <c r="I13" s="8">
        <f>ROUND('NTE NTF Grid Sept 2021'!I13*1.0075,2)</f>
        <v>111276.49</v>
      </c>
      <c r="K13" s="5">
        <f>B13/'NTE NTF Grid Sept 2021'!B13-1</f>
        <v>7.4999663657395743E-3</v>
      </c>
      <c r="L13" s="5">
        <f>C13/'NTE NTF Grid Sept 2021'!C13-1</f>
        <v>7.4999965482343001E-3</v>
      </c>
      <c r="M13" s="5">
        <f>D13/'NTE NTF Grid Sept 2021'!D13-1</f>
        <v>7.5000259797552982E-3</v>
      </c>
      <c r="N13" s="5">
        <f>E13/'NTE NTF Grid Sept 2021'!E13-1</f>
        <v>7.5000526885240504E-3</v>
      </c>
      <c r="O13" s="5">
        <f>F13/'NTE NTF Grid Sept 2021'!F13-1</f>
        <v>7.499978013056019E-3</v>
      </c>
      <c r="P13" s="5">
        <f>G13/'NTE NTF Grid Sept 2021'!G13-1</f>
        <v>7.4999738655443515E-3</v>
      </c>
      <c r="Q13" s="5">
        <f>H13/'NTE NTF Grid Sept 2021'!H13-1</f>
        <v>7.500015816247485E-3</v>
      </c>
      <c r="R13" s="5">
        <f>I13/'NTE NTF Grid Sept 2021'!I13-1</f>
        <v>7.4999911723268031E-3</v>
      </c>
      <c r="T13" s="5">
        <f t="shared" si="1"/>
        <v>3.6054217630473007E-2</v>
      </c>
      <c r="U13" s="5">
        <f t="shared" si="0"/>
        <v>3.610707472046859E-2</v>
      </c>
      <c r="V13" s="5">
        <f t="shared" si="0"/>
        <v>3.6202044409185952E-2</v>
      </c>
      <c r="W13" s="5">
        <f t="shared" si="0"/>
        <v>3.6288602819710247E-2</v>
      </c>
      <c r="X13" s="5">
        <f t="shared" si="0"/>
        <v>3.6344229527616845E-2</v>
      </c>
      <c r="Y13" s="5">
        <f t="shared" si="0"/>
        <v>3.6410097942438213E-2</v>
      </c>
      <c r="Z13" s="5">
        <f t="shared" si="0"/>
        <v>3.6433930240849843E-2</v>
      </c>
      <c r="AA13" s="5">
        <f t="shared" si="0"/>
        <v>3.6433828672680191E-2</v>
      </c>
    </row>
    <row r="14" spans="1:27" x14ac:dyDescent="0.25">
      <c r="A14" s="2">
        <v>4.5</v>
      </c>
      <c r="B14" s="8">
        <f>ROUND('NTE NTF Grid Sept 2021'!B14*1.0075,2)</f>
        <v>54118.51</v>
      </c>
      <c r="C14" s="8">
        <f>ROUND('NTE NTF Grid Sept 2021'!C14*1.0075,2)</f>
        <v>59422.3</v>
      </c>
      <c r="D14" s="8">
        <f>ROUND('NTE NTF Grid Sept 2021'!D14*1.0075,2)</f>
        <v>70069.87</v>
      </c>
      <c r="E14" s="8">
        <f>ROUND('NTE NTF Grid Sept 2021'!E14*1.0075,2)</f>
        <v>80783.8</v>
      </c>
      <c r="F14" s="8">
        <f>ROUND('NTE NTF Grid Sept 2021'!F14*1.0075,2)</f>
        <v>88632</v>
      </c>
      <c r="G14" s="8">
        <f>ROUND('NTE NTF Grid Sept 2021'!G14*1.0075,2)</f>
        <v>100078.92</v>
      </c>
      <c r="H14" s="8">
        <f>ROUND('NTE NTF Grid Sept 2021'!H14*1.0075,2)</f>
        <v>105381.59</v>
      </c>
      <c r="I14" s="8">
        <f>ROUND('NTE NTF Grid Sept 2021'!I14*1.0075,2)</f>
        <v>113285.19</v>
      </c>
      <c r="K14" s="5">
        <f>B14/'NTE NTF Grid Sept 2021'!B14-1</f>
        <v>7.50005026469025E-3</v>
      </c>
      <c r="L14" s="5">
        <f>C14/'NTE NTF Grid Sept 2021'!C14-1</f>
        <v>7.5000063580930032E-3</v>
      </c>
      <c r="M14" s="5">
        <f>D14/'NTE NTF Grid Sept 2021'!D14-1</f>
        <v>7.4999719619153193E-3</v>
      </c>
      <c r="N14" s="5">
        <f>E14/'NTE NTF Grid Sept 2021'!E14-1</f>
        <v>7.5000221370193909E-3</v>
      </c>
      <c r="O14" s="5">
        <f>F14/'NTE NTF Grid Sept 2021'!F14-1</f>
        <v>7.4999820966188402E-3</v>
      </c>
      <c r="P14" s="5">
        <f>G14/'NTE NTF Grid Sept 2021'!G14-1</f>
        <v>7.4999557049595378E-3</v>
      </c>
      <c r="Q14" s="5">
        <f>H14/'NTE NTF Grid Sept 2021'!H14-1</f>
        <v>7.5000160138267713E-3</v>
      </c>
      <c r="R14" s="5">
        <f>I14/'NTE NTF Grid Sept 2021'!I14-1</f>
        <v>7.4999635367178907E-3</v>
      </c>
      <c r="T14" s="5">
        <f t="shared" si="1"/>
        <v>3.603399403057983E-2</v>
      </c>
      <c r="U14" s="5">
        <f t="shared" si="0"/>
        <v>3.6151788443501198E-2</v>
      </c>
      <c r="V14" s="5">
        <f t="shared" si="0"/>
        <v>3.622367862010889E-2</v>
      </c>
      <c r="W14" s="5">
        <f t="shared" si="0"/>
        <v>3.6322564663524792E-2</v>
      </c>
      <c r="X14" s="5">
        <f t="shared" si="0"/>
        <v>3.63428574635698E-2</v>
      </c>
      <c r="Y14" s="5">
        <f t="shared" si="0"/>
        <v>3.6428128556999617E-2</v>
      </c>
      <c r="Z14" s="5">
        <f t="shared" si="0"/>
        <v>3.6440289478971932E-2</v>
      </c>
      <c r="AA14" s="5">
        <f t="shared" si="0"/>
        <v>3.6440163144017212E-2</v>
      </c>
    </row>
    <row r="15" spans="1:27" x14ac:dyDescent="0.25">
      <c r="A15" s="2">
        <v>5</v>
      </c>
      <c r="B15" s="8">
        <f>ROUND('NTE NTF Grid Sept 2021'!B15*1.0075,2)</f>
        <v>55087.1</v>
      </c>
      <c r="C15" s="8">
        <f>ROUND('NTE NTF Grid Sept 2021'!C15*1.0075,2)</f>
        <v>60486.93</v>
      </c>
      <c r="D15" s="8">
        <f>ROUND('NTE NTF Grid Sept 2021'!D15*1.0075,2)</f>
        <v>71328.95</v>
      </c>
      <c r="E15" s="8">
        <f>ROUND('NTE NTF Grid Sept 2021'!E15*1.0075,2)</f>
        <v>82237.240000000005</v>
      </c>
      <c r="F15" s="8">
        <f>ROUND('NTE NTF Grid Sept 2021'!F15*1.0075,2)</f>
        <v>90227.24</v>
      </c>
      <c r="G15" s="8">
        <f>ROUND('NTE NTF Grid Sept 2021'!G15*1.0075,2)</f>
        <v>101884.6</v>
      </c>
      <c r="H15" s="8">
        <f>ROUND('NTE NTF Grid Sept 2021'!H15*1.0075,2)</f>
        <v>107285.55</v>
      </c>
      <c r="I15" s="8">
        <f>ROUND('NTE NTF Grid Sept 2021'!I15*1.0075,2)</f>
        <v>115331.96</v>
      </c>
      <c r="K15" s="5">
        <f>B15/'NTE NTF Grid Sept 2021'!B15-1</f>
        <v>7.5000429796650003E-3</v>
      </c>
      <c r="L15" s="5">
        <f>C15/'NTE NTF Grid Sept 2021'!C15-1</f>
        <v>7.4999175503767113E-3</v>
      </c>
      <c r="M15" s="5">
        <f>D15/'NTE NTF Grid Sept 2021'!D15-1</f>
        <v>7.4999325545632711E-3</v>
      </c>
      <c r="N15" s="5">
        <f>E15/'NTE NTF Grid Sept 2021'!E15-1</f>
        <v>7.5000260336748337E-3</v>
      </c>
      <c r="O15" s="5">
        <f>F15/'NTE NTF Grid Sept 2021'!F15-1</f>
        <v>7.5000360111603381E-3</v>
      </c>
      <c r="P15" s="5">
        <f>G15/'NTE NTF Grid Sept 2021'!G15-1</f>
        <v>7.5000383184766761E-3</v>
      </c>
      <c r="Q15" s="5">
        <f>H15/'NTE NTF Grid Sept 2021'!H15-1</f>
        <v>7.4999835660536363E-3</v>
      </c>
      <c r="R15" s="5">
        <f>I15/'NTE NTF Grid Sept 2021'!I15-1</f>
        <v>7.4999949769993801E-3</v>
      </c>
      <c r="T15" s="5">
        <f t="shared" si="1"/>
        <v>3.6068322795624441E-2</v>
      </c>
      <c r="U15" s="5">
        <f t="shared" si="0"/>
        <v>3.6162342280858351E-2</v>
      </c>
      <c r="V15" s="5">
        <f t="shared" si="0"/>
        <v>3.6233099948645098E-2</v>
      </c>
      <c r="W15" s="5">
        <f t="shared" si="0"/>
        <v>3.6314045954207064E-2</v>
      </c>
      <c r="X15" s="5">
        <f t="shared" si="0"/>
        <v>3.6343899356592546E-2</v>
      </c>
      <c r="Y15" s="5">
        <f t="shared" si="0"/>
        <v>3.6422376150422098E-2</v>
      </c>
      <c r="Z15" s="5">
        <f t="shared" si="0"/>
        <v>3.6444980544476424E-2</v>
      </c>
      <c r="AA15" s="5">
        <f t="shared" si="0"/>
        <v>3.644498491999526E-2</v>
      </c>
    </row>
    <row r="16" spans="1:27" x14ac:dyDescent="0.25">
      <c r="A16" s="2">
        <v>5.5</v>
      </c>
      <c r="B16" s="8">
        <f>ROUND('NTE NTF Grid Sept 2021'!B16*1.0075,2)</f>
        <v>56071.68</v>
      </c>
      <c r="C16" s="8">
        <f>ROUND('NTE NTF Grid Sept 2021'!C16*1.0075,2)</f>
        <v>61571.02</v>
      </c>
      <c r="D16" s="8">
        <f>ROUND('NTE NTF Grid Sept 2021'!D16*1.0075,2)</f>
        <v>72608.56</v>
      </c>
      <c r="E16" s="8">
        <f>ROUND('NTE NTF Grid Sept 2021'!E16*1.0075,2)</f>
        <v>83715.87</v>
      </c>
      <c r="F16" s="8">
        <f>ROUND('NTE NTF Grid Sept 2021'!F16*1.0075,2)</f>
        <v>91853.38</v>
      </c>
      <c r="G16" s="8">
        <f>ROUND('NTE NTF Grid Sept 2021'!G16*1.0075,2)</f>
        <v>103724.55</v>
      </c>
      <c r="H16" s="8">
        <f>ROUND('NTE NTF Grid Sept 2021'!H16*1.0075,2)</f>
        <v>109223.89</v>
      </c>
      <c r="I16" s="8">
        <f>ROUND('NTE NTF Grid Sept 2021'!I16*1.0075,2)</f>
        <v>117415.67</v>
      </c>
      <c r="K16" s="5">
        <f>B16/'NTE NTF Grid Sept 2021'!B16-1</f>
        <v>7.5000534550180298E-3</v>
      </c>
      <c r="L16" s="5">
        <f>C16/'NTE NTF Grid Sept 2021'!C16-1</f>
        <v>7.5000814070143029E-3</v>
      </c>
      <c r="M16" s="5">
        <f>D16/'NTE NTF Grid Sept 2021'!D16-1</f>
        <v>7.4999947965845859E-3</v>
      </c>
      <c r="N16" s="5">
        <f>E16/'NTE NTF Grid Sept 2021'!E16-1</f>
        <v>7.5000598729104695E-3</v>
      </c>
      <c r="O16" s="5">
        <f>F16/'NTE NTF Grid Sept 2021'!F16-1</f>
        <v>7.4999772402228881E-3</v>
      </c>
      <c r="P16" s="5">
        <f>G16/'NTE NTF Grid Sept 2021'!G16-1</f>
        <v>7.499970131830791E-3</v>
      </c>
      <c r="Q16" s="5">
        <f>H16/'NTE NTF Grid Sept 2021'!H16-1</f>
        <v>7.499990084014696E-3</v>
      </c>
      <c r="R16" s="5">
        <f>I16/'NTE NTF Grid Sept 2021'!I16-1</f>
        <v>7.4999821952004275E-3</v>
      </c>
      <c r="T16" s="5">
        <f t="shared" si="1"/>
        <v>3.6090609294306075E-2</v>
      </c>
      <c r="U16" s="5">
        <f t="shared" si="0"/>
        <v>3.6160162094028614E-2</v>
      </c>
      <c r="V16" s="5">
        <f t="shared" si="0"/>
        <v>3.6230836449389736E-2</v>
      </c>
      <c r="W16" s="5">
        <f t="shared" si="0"/>
        <v>3.6295272071875662E-2</v>
      </c>
      <c r="X16" s="5">
        <f t="shared" si="0"/>
        <v>3.6345563679032411E-2</v>
      </c>
      <c r="Y16" s="5">
        <f t="shared" si="0"/>
        <v>3.6427551376453815E-2</v>
      </c>
      <c r="Z16" s="5">
        <f t="shared" si="0"/>
        <v>3.6460827740405266E-2</v>
      </c>
      <c r="AA16" s="5">
        <f t="shared" si="0"/>
        <v>3.6460900140609764E-2</v>
      </c>
    </row>
    <row r="17" spans="1:27" x14ac:dyDescent="0.25">
      <c r="A17" s="2">
        <v>6</v>
      </c>
      <c r="B17" s="8">
        <f>ROUND('NTE NTF Grid Sept 2021'!B17*1.0075,2)</f>
        <v>57073.43</v>
      </c>
      <c r="C17" s="8">
        <f>ROUND('NTE NTF Grid Sept 2021'!C17*1.0075,2)</f>
        <v>62671.13</v>
      </c>
      <c r="D17" s="8">
        <f>ROUND('NTE NTF Grid Sept 2021'!D17*1.0075,2)</f>
        <v>73909.94</v>
      </c>
      <c r="E17" s="8">
        <f>ROUND('NTE NTF Grid Sept 2021'!E17*1.0075,2)</f>
        <v>85219.64</v>
      </c>
      <c r="F17" s="8">
        <f>ROUND('NTE NTF Grid Sept 2021'!F17*1.0075,2)</f>
        <v>93504.639999999999</v>
      </c>
      <c r="G17" s="8">
        <f>ROUND('NTE NTF Grid Sept 2021'!G17*1.0075,2)</f>
        <v>105591.98</v>
      </c>
      <c r="H17" s="8">
        <f>ROUND('NTE NTF Grid Sept 2021'!H17*1.0075,2)</f>
        <v>111190.79</v>
      </c>
      <c r="I17" s="8">
        <f>ROUND('NTE NTF Grid Sept 2021'!I17*1.0075,2)</f>
        <v>119530.1</v>
      </c>
      <c r="K17" s="5">
        <f>B17/'NTE NTF Grid Sept 2021'!B17-1</f>
        <v>7.4999245347235899E-3</v>
      </c>
      <c r="L17" s="5">
        <f>C17/'NTE NTF Grid Sept 2021'!C17-1</f>
        <v>7.4999276580831609E-3</v>
      </c>
      <c r="M17" s="5">
        <f>D17/'NTE NTF Grid Sept 2021'!D17-1</f>
        <v>7.5000265813374156E-3</v>
      </c>
      <c r="N17" s="5">
        <f>E17/'NTE NTF Grid Sept 2021'!E17-1</f>
        <v>7.5000073889950336E-3</v>
      </c>
      <c r="O17" s="5">
        <f>F17/'NTE NTF Grid Sept 2021'!F17-1</f>
        <v>7.499953129333381E-3</v>
      </c>
      <c r="P17" s="5">
        <f>G17/'NTE NTF Grid Sept 2021'!G17-1</f>
        <v>7.49995658642999E-3</v>
      </c>
      <c r="Q17" s="5">
        <f>H17/'NTE NTF Grid Sept 2021'!H17-1</f>
        <v>7.4999725904687509E-3</v>
      </c>
      <c r="R17" s="5">
        <f>I17/'NTE NTF Grid Sept 2021'!I17-1</f>
        <v>7.4999810351119578E-3</v>
      </c>
      <c r="T17" s="5">
        <f t="shared" si="1"/>
        <v>3.6057988167828903E-2</v>
      </c>
      <c r="U17" s="5">
        <f t="shared" si="0"/>
        <v>3.6110280353127466E-2</v>
      </c>
      <c r="V17" s="5">
        <f t="shared" si="0"/>
        <v>3.6184326279862677E-2</v>
      </c>
      <c r="W17" s="5">
        <f t="shared" si="0"/>
        <v>3.6265808531511956E-2</v>
      </c>
      <c r="X17" s="5">
        <f t="shared" si="0"/>
        <v>3.6323841890763653E-2</v>
      </c>
      <c r="Y17" s="5">
        <f t="shared" si="0"/>
        <v>3.6388031164670487E-2</v>
      </c>
      <c r="Z17" s="5">
        <f t="shared" si="0"/>
        <v>3.640042857588921E-2</v>
      </c>
      <c r="AA17" s="5">
        <f t="shared" si="0"/>
        <v>3.6400491242843724E-2</v>
      </c>
    </row>
    <row r="18" spans="1:27" x14ac:dyDescent="0.25">
      <c r="A18" s="2">
        <v>6.5</v>
      </c>
      <c r="B18" s="8">
        <f>ROUND('NTE NTF Grid Sept 2021'!B18*1.0075,2)</f>
        <v>58092.34</v>
      </c>
      <c r="C18" s="8">
        <f>ROUND('NTE NTF Grid Sept 2021'!C18*1.0075,2)</f>
        <v>63791.79</v>
      </c>
      <c r="D18" s="8">
        <f>ROUND('NTE NTF Grid Sept 2021'!D18*1.0075,2)</f>
        <v>75235.289999999994</v>
      </c>
      <c r="E18" s="8">
        <f>ROUND('NTE NTF Grid Sept 2021'!E18*1.0075,2)</f>
        <v>86749.69</v>
      </c>
      <c r="F18" s="8">
        <f>ROUND('NTE NTF Grid Sept 2021'!F18*1.0075,2)</f>
        <v>95186.82</v>
      </c>
      <c r="G18" s="8">
        <f>ROUND('NTE NTF Grid Sept 2021'!G18*1.0075,2)</f>
        <v>107494.83</v>
      </c>
      <c r="H18" s="8">
        <f>ROUND('NTE NTF Grid Sept 2021'!H18*1.0075,2)</f>
        <v>113195.45</v>
      </c>
      <c r="I18" s="8">
        <f>ROUND('NTE NTF Grid Sept 2021'!I18*1.0075,2)</f>
        <v>121685.09</v>
      </c>
      <c r="K18" s="5">
        <f>B18/'NTE NTF Grid Sept 2021'!B18-1</f>
        <v>7.5000143080397041E-3</v>
      </c>
      <c r="L18" s="5">
        <f>C18/'NTE NTF Grid Sept 2021'!C18-1</f>
        <v>7.5000501445821044E-3</v>
      </c>
      <c r="M18" s="5">
        <f>D18/'NTE NTF Grid Sept 2021'!D18-1</f>
        <v>7.4999434216673766E-3</v>
      </c>
      <c r="N18" s="5">
        <f>E18/'NTE NTF Grid Sept 2021'!E18-1</f>
        <v>7.5000078393652192E-3</v>
      </c>
      <c r="O18" s="5">
        <f>F18/'NTE NTF Grid Sept 2021'!F18-1</f>
        <v>7.500034664070343E-3</v>
      </c>
      <c r="P18" s="5">
        <f>G18/'NTE NTF Grid Sept 2021'!G18-1</f>
        <v>7.5000032803904659E-3</v>
      </c>
      <c r="Q18" s="5">
        <f>H18/'NTE NTF Grid Sept 2021'!H18-1</f>
        <v>7.5000356021388548E-3</v>
      </c>
      <c r="R18" s="5">
        <f>I18/'NTE NTF Grid Sept 2021'!I18-1</f>
        <v>7.4999637768904392E-3</v>
      </c>
      <c r="T18" s="5">
        <f t="shared" si="1"/>
        <v>3.6037086814591612E-2</v>
      </c>
      <c r="U18" s="5">
        <f t="shared" si="0"/>
        <v>3.606842959561174E-2</v>
      </c>
      <c r="V18" s="5">
        <f t="shared" si="0"/>
        <v>3.617658854548278E-2</v>
      </c>
      <c r="W18" s="5">
        <f t="shared" si="0"/>
        <v>3.6239484819306167E-2</v>
      </c>
      <c r="X18" s="5">
        <f t="shared" si="0"/>
        <v>3.62908800960835E-2</v>
      </c>
      <c r="Y18" s="5">
        <f t="shared" si="0"/>
        <v>3.634896463759052E-2</v>
      </c>
      <c r="Z18" s="5">
        <f t="shared" si="0"/>
        <v>3.6361642127926475E-2</v>
      </c>
      <c r="AA18" s="5">
        <f t="shared" si="0"/>
        <v>3.6361586149446623E-2</v>
      </c>
    </row>
    <row r="19" spans="1:27" x14ac:dyDescent="0.25">
      <c r="A19" s="6">
        <v>7</v>
      </c>
      <c r="B19" s="10">
        <f>ROUND('NTE NTF Grid Sept 2021'!B19*1.01,2)</f>
        <v>59863.89</v>
      </c>
      <c r="C19" s="10">
        <f>ROUND('NTE NTF Grid Sept 2021'!C19*1.01,2)</f>
        <v>65740.67</v>
      </c>
      <c r="D19" s="10">
        <f>ROUND('NTE NTF Grid Sept 2021'!D19*1.01,2)</f>
        <v>77534.67</v>
      </c>
      <c r="E19" s="10">
        <f>ROUND('NTE NTF Grid Sept 2021'!E19*1.01,2)</f>
        <v>89403.95</v>
      </c>
      <c r="F19" s="10">
        <f>ROUND('NTE NTF Grid Sept 2021'!F19*1.01,2)</f>
        <v>98100.96</v>
      </c>
      <c r="G19" s="10">
        <f>ROUND('NTE NTF Grid Sept 2021'!G19*1.01,2)</f>
        <v>110789.94</v>
      </c>
      <c r="H19" s="10">
        <f>ROUND('NTE NTF Grid Sept 2021'!H19*1.01,2)</f>
        <v>116666.69</v>
      </c>
      <c r="I19" s="11">
        <f>ROUND('NTE NTF Grid Sept 2021'!I19*1.01,2)</f>
        <v>125416.69</v>
      </c>
      <c r="J19" s="20"/>
      <c r="K19" s="14">
        <f>B19/'NTE NTF Grid Sept 2021'!B19-1</f>
        <v>9.9999696311090513E-3</v>
      </c>
      <c r="L19" s="14">
        <f>C19/'NTE NTF Grid Sept 2021'!C19-1</f>
        <v>1.0000035335813839E-2</v>
      </c>
      <c r="M19" s="14">
        <f>D19/'NTE NTF Grid Sept 2021'!D19-1</f>
        <v>1.0000000000000009E-2</v>
      </c>
      <c r="N19" s="14">
        <f>E19/'NTE NTF Grid Sept 2021'!E19-1</f>
        <v>1.0000027112896825E-2</v>
      </c>
      <c r="O19" s="14">
        <f>F19/'NTE NTF Grid Sept 2021'!F19-1</f>
        <v>1.0000035004755548E-2</v>
      </c>
      <c r="P19" s="14">
        <f>G19/'NTE NTF Grid Sept 2021'!G19-1</f>
        <v>9.9999990883650192E-3</v>
      </c>
      <c r="Q19" s="14">
        <f>H19/'NTE NTF Grid Sept 2021'!H19-1</f>
        <v>1.0000037225708081E-2</v>
      </c>
      <c r="R19" s="14">
        <f>I19/'NTE NTF Grid Sept 2021'!I19-1</f>
        <v>1.0000004831892895E-2</v>
      </c>
      <c r="T19" s="14">
        <f t="shared" si="1"/>
        <v>4.8892453108215106E-2</v>
      </c>
      <c r="U19" s="14">
        <f t="shared" si="0"/>
        <v>4.8978532858750201E-2</v>
      </c>
      <c r="V19" s="14">
        <f t="shared" si="0"/>
        <v>4.9042523914915925E-2</v>
      </c>
      <c r="W19" s="14">
        <f t="shared" si="0"/>
        <v>4.9100301292049453E-2</v>
      </c>
      <c r="X19" s="14">
        <f t="shared" si="0"/>
        <v>4.9156063271298622E-2</v>
      </c>
      <c r="Y19" s="14">
        <f t="shared" si="0"/>
        <v>4.9226844690288152E-2</v>
      </c>
      <c r="Z19" s="14">
        <f t="shared" si="0"/>
        <v>4.9247783921672061E-2</v>
      </c>
      <c r="AA19" s="14">
        <f t="shared" si="0"/>
        <v>4.9247762697429254E-2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24</v>
      </c>
    </row>
    <row r="22" spans="1:27" ht="18.75" x14ac:dyDescent="0.3">
      <c r="A22" s="1" t="s">
        <v>14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ROUND('NTE NTF Grid Sept 2021'!B27*1.0075,2)</f>
        <v>51560.78</v>
      </c>
      <c r="C27" s="8">
        <f>ROUND('NTE NTF Grid Sept 2021'!C27*1.0075,2)</f>
        <v>59425.52</v>
      </c>
      <c r="D27" s="8">
        <f>ROUND('NTE NTF Grid Sept 2021'!D27*1.0075,2)</f>
        <v>65188.06</v>
      </c>
      <c r="K27" s="5">
        <f>B27/'NTE NTF Grid Sept 2021'!B27-1</f>
        <v>7.5000561776346064E-3</v>
      </c>
      <c r="L27" s="5">
        <f>C27/'NTE NTF Grid Sept 2021'!C27-1</f>
        <v>7.4999385417700015E-3</v>
      </c>
      <c r="M27" s="5">
        <f>D27/'NTE NTF Grid Sept 2021'!D27-1</f>
        <v>7.4999857038622331E-3</v>
      </c>
    </row>
    <row r="28" spans="1:27" x14ac:dyDescent="0.25">
      <c r="A28" s="2">
        <v>1.5</v>
      </c>
      <c r="B28" s="8">
        <f>ROUND('NTE NTF Grid Sept 2021'!B28*1.0075,2)</f>
        <v>52484.19</v>
      </c>
      <c r="C28" s="8">
        <f>ROUND('NTE NTF Grid Sept 2021'!C28*1.0075,2)</f>
        <v>60493.81</v>
      </c>
      <c r="D28" s="8">
        <f>ROUND('NTE NTF Grid Sept 2021'!D28*1.0075,2)</f>
        <v>66360.23</v>
      </c>
      <c r="K28" s="5">
        <f>B28/'NTE NTF Grid Sept 2021'!B28-1</f>
        <v>7.4999774443986755E-3</v>
      </c>
      <c r="L28" s="5">
        <f>C28/'NTE NTF Grid Sept 2021'!C28-1</f>
        <v>7.5000649529306518E-3</v>
      </c>
      <c r="M28" s="5">
        <f>D28/'NTE NTF Grid Sept 2021'!D28-1</f>
        <v>7.5000497219894768E-3</v>
      </c>
    </row>
    <row r="29" spans="1:27" x14ac:dyDescent="0.25">
      <c r="A29" s="2">
        <v>2</v>
      </c>
      <c r="B29" s="8">
        <f>ROUND('NTE NTF Grid Sept 2021'!B29*1.0075,2)</f>
        <v>53425.71</v>
      </c>
      <c r="C29" s="8">
        <f>ROUND('NTE NTF Grid Sept 2021'!C29*1.0075,2)</f>
        <v>61580.18</v>
      </c>
      <c r="D29" s="8">
        <f>ROUND('NTE NTF Grid Sept 2021'!D29*1.0075,2)</f>
        <v>67555.22</v>
      </c>
      <c r="K29" s="5">
        <f>B29/'NTE NTF Grid Sept 2021'!B29-1</f>
        <v>7.5000000000000622E-3</v>
      </c>
      <c r="L29" s="5">
        <f>C29/'NTE NTF Grid Sept 2021'!C29-1</f>
        <v>7.4999464184366538E-3</v>
      </c>
      <c r="M29" s="5">
        <f>D29/'NTE NTF Grid Sept 2021'!D29-1</f>
        <v>7.4999630885310697E-3</v>
      </c>
      <c r="T29" s="5">
        <f>B29/B27-1</f>
        <v>3.61695459223077E-2</v>
      </c>
      <c r="U29" s="5">
        <f t="shared" ref="U29:V39" si="2">C29/C27-1</f>
        <v>3.6258159793974176E-2</v>
      </c>
      <c r="V29" s="5">
        <f t="shared" si="2"/>
        <v>3.6312784887293725E-2</v>
      </c>
    </row>
    <row r="30" spans="1:27" x14ac:dyDescent="0.25">
      <c r="A30" s="2">
        <v>2.5</v>
      </c>
      <c r="B30" s="8">
        <f>ROUND('NTE NTF Grid Sept 2021'!B30*1.0075,2)</f>
        <v>54382.46</v>
      </c>
      <c r="C30" s="8">
        <f>ROUND('NTE NTF Grid Sept 2021'!C30*1.0075,2)</f>
        <v>62687.5</v>
      </c>
      <c r="D30" s="8">
        <f>ROUND('NTE NTF Grid Sept 2021'!D30*1.0075,2)</f>
        <v>68769.3</v>
      </c>
      <c r="K30" s="5">
        <f>B30/'NTE NTF Grid Sept 2021'!B30-1</f>
        <v>7.4999587792201616E-3</v>
      </c>
      <c r="L30" s="5">
        <f>C30/'NTE NTF Grid Sept 2021'!C30-1</f>
        <v>7.5000594656067232E-3</v>
      </c>
      <c r="M30" s="5">
        <f>D30/'NTE NTF Grid Sept 2021'!D30-1</f>
        <v>7.499995971131046E-3</v>
      </c>
      <c r="T30" s="5">
        <f t="shared" ref="T30:T39" si="3">B30/B28-1</f>
        <v>3.6168415669556753E-2</v>
      </c>
      <c r="U30" s="5">
        <f t="shared" si="2"/>
        <v>3.6263049062375208E-2</v>
      </c>
      <c r="V30" s="5">
        <f t="shared" si="2"/>
        <v>3.6302918178553689E-2</v>
      </c>
    </row>
    <row r="31" spans="1:27" x14ac:dyDescent="0.25">
      <c r="A31" s="2">
        <v>3</v>
      </c>
      <c r="B31" s="8">
        <f>ROUND('NTE NTF Grid Sept 2021'!B31*1.0075,2)</f>
        <v>55358.29</v>
      </c>
      <c r="C31" s="8">
        <f>ROUND('NTE NTF Grid Sept 2021'!C31*1.0075,2)</f>
        <v>63813.88</v>
      </c>
      <c r="D31" s="8">
        <f>ROUND('NTE NTF Grid Sept 2021'!D31*1.0075,2)</f>
        <v>70008.13</v>
      </c>
      <c r="K31" s="5">
        <f>B31/'NTE NTF Grid Sept 2021'!B31-1</f>
        <v>7.5000650636558586E-3</v>
      </c>
      <c r="L31" s="5">
        <f>C31/'NTE NTF Grid Sept 2021'!C31-1</f>
        <v>7.4999794754688764E-3</v>
      </c>
      <c r="M31" s="5">
        <f>D31/'NTE NTF Grid Sept 2021'!D31-1</f>
        <v>7.4999661807149121E-3</v>
      </c>
      <c r="T31" s="5">
        <f t="shared" si="3"/>
        <v>3.6173220720885135E-2</v>
      </c>
      <c r="U31" s="5">
        <f t="shared" si="2"/>
        <v>3.6273034603016674E-2</v>
      </c>
      <c r="V31" s="5">
        <f t="shared" si="2"/>
        <v>3.630970338043471E-2</v>
      </c>
    </row>
    <row r="32" spans="1:27" x14ac:dyDescent="0.25">
      <c r="A32" s="2">
        <v>3.5</v>
      </c>
      <c r="B32" s="8">
        <f>ROUND('NTE NTF Grid Sept 2021'!B32*1.0075,2)</f>
        <v>56350.34</v>
      </c>
      <c r="C32" s="8">
        <f>ROUND('NTE NTF Grid Sept 2021'!C32*1.0075,2)</f>
        <v>64960.31</v>
      </c>
      <c r="D32" s="8">
        <f>ROUND('NTE NTF Grid Sept 2021'!D32*1.0075,2)</f>
        <v>71269.850000000006</v>
      </c>
      <c r="K32" s="5">
        <f>B32/'NTE NTF Grid Sept 2021'!B32-1</f>
        <v>7.4999740751349186E-3</v>
      </c>
      <c r="L32" s="5">
        <f>C32/'NTE NTF Grid Sept 2021'!C32-1</f>
        <v>7.5000701803580316E-3</v>
      </c>
      <c r="M32" s="5">
        <f>D32/'NTE NTF Grid Sept 2021'!D32-1</f>
        <v>7.499931791814296E-3</v>
      </c>
      <c r="T32" s="5">
        <f t="shared" si="3"/>
        <v>3.618593200822473E-2</v>
      </c>
      <c r="U32" s="5">
        <f t="shared" si="2"/>
        <v>3.6256191425722895E-2</v>
      </c>
      <c r="V32" s="5">
        <f t="shared" si="2"/>
        <v>3.6361428718919786E-2</v>
      </c>
    </row>
    <row r="33" spans="1:22" x14ac:dyDescent="0.25">
      <c r="A33" s="2">
        <v>4</v>
      </c>
      <c r="B33" s="8">
        <f>ROUND('NTE NTF Grid Sept 2021'!B33*1.0075,2)</f>
        <v>57362.38</v>
      </c>
      <c r="C33" s="8">
        <f>ROUND('NTE NTF Grid Sept 2021'!C33*1.0075,2)</f>
        <v>66129.600000000006</v>
      </c>
      <c r="D33" s="8">
        <f>ROUND('NTE NTF Grid Sept 2021'!D33*1.0075,2)</f>
        <v>72552.52</v>
      </c>
      <c r="K33" s="5">
        <f>B33/'NTE NTF Grid Sept 2021'!B33-1</f>
        <v>7.5000843061323597E-3</v>
      </c>
      <c r="L33" s="5">
        <f>C33/'NTE NTF Grid Sept 2021'!C33-1</f>
        <v>7.5000015235235917E-3</v>
      </c>
      <c r="M33" s="5">
        <f>D33/'NTE NTF Grid Sept 2021'!D33-1</f>
        <v>7.4999552160648353E-3</v>
      </c>
      <c r="T33" s="5">
        <f t="shared" si="3"/>
        <v>3.6202165926729313E-2</v>
      </c>
      <c r="U33" s="5">
        <f t="shared" si="2"/>
        <v>3.6288656950494325E-2</v>
      </c>
      <c r="V33" s="5">
        <f t="shared" si="2"/>
        <v>3.6344207451334487E-2</v>
      </c>
    </row>
    <row r="34" spans="1:22" x14ac:dyDescent="0.25">
      <c r="A34" s="2">
        <v>4.5</v>
      </c>
      <c r="B34" s="8">
        <f>ROUND('NTE NTF Grid Sept 2021'!B34*1.0075,2)</f>
        <v>58391.56</v>
      </c>
      <c r="C34" s="8">
        <f>ROUND('NTE NTF Grid Sept 2021'!C34*1.0075,2)</f>
        <v>67319.83</v>
      </c>
      <c r="D34" s="8">
        <f>ROUND('NTE NTF Grid Sept 2021'!D34*1.0075,2)</f>
        <v>73860.009999999995</v>
      </c>
      <c r="K34" s="5">
        <f>B34/'NTE NTF Grid Sept 2021'!B34-1</f>
        <v>7.5000586643034772E-3</v>
      </c>
      <c r="L34" s="5">
        <f>C34/'NTE NTF Grid Sept 2021'!C34-1</f>
        <v>7.4999973809724008E-3</v>
      </c>
      <c r="M34" s="5">
        <f>D34/'NTE NTF Grid Sept 2021'!D34-1</f>
        <v>7.500049788446761E-3</v>
      </c>
      <c r="T34" s="5">
        <f t="shared" si="3"/>
        <v>3.6223738845231557E-2</v>
      </c>
      <c r="U34" s="5">
        <f t="shared" si="2"/>
        <v>3.6322486761531936E-2</v>
      </c>
      <c r="V34" s="5">
        <f t="shared" si="2"/>
        <v>3.6342997775356434E-2</v>
      </c>
    </row>
    <row r="35" spans="1:22" x14ac:dyDescent="0.25">
      <c r="A35" s="2">
        <v>5</v>
      </c>
      <c r="B35" s="8">
        <f>ROUND('NTE NTF Grid Sept 2021'!B35*1.0075,2)</f>
        <v>59440.800000000003</v>
      </c>
      <c r="C35" s="8">
        <f>ROUND('NTE NTF Grid Sept 2021'!C35*1.0075,2)</f>
        <v>68531.039999999994</v>
      </c>
      <c r="D35" s="8">
        <f>ROUND('NTE NTF Grid Sept 2021'!D35*1.0075,2)</f>
        <v>75189.36</v>
      </c>
      <c r="K35" s="5">
        <f>B35/'NTE NTF Grid Sept 2021'!B35-1</f>
        <v>7.5000453402818135E-3</v>
      </c>
      <c r="L35" s="5">
        <f>C35/'NTE NTF Grid Sept 2021'!C35-1</f>
        <v>7.5000499846515911E-3</v>
      </c>
      <c r="M35" s="5">
        <f>D35/'NTE NTF Grid Sept 2021'!D35-1</f>
        <v>7.4999691811457048E-3</v>
      </c>
      <c r="T35" s="5">
        <f t="shared" si="3"/>
        <v>3.6233154900476627E-2</v>
      </c>
      <c r="U35" s="5">
        <f t="shared" si="2"/>
        <v>3.6314146766349475E-2</v>
      </c>
      <c r="V35" s="5">
        <f t="shared" si="2"/>
        <v>3.6343878889389281E-2</v>
      </c>
    </row>
    <row r="36" spans="1:22" x14ac:dyDescent="0.25">
      <c r="A36" s="2">
        <v>5.5</v>
      </c>
      <c r="B36" s="8">
        <f>ROUND('NTE NTF Grid Sept 2021'!B36*1.0075,2)</f>
        <v>60507.14</v>
      </c>
      <c r="C36" s="8">
        <f>ROUND('NTE NTF Grid Sept 2021'!C36*1.0075,2)</f>
        <v>69763.22</v>
      </c>
      <c r="D36" s="8">
        <f>ROUND('NTE NTF Grid Sept 2021'!D36*1.0075,2)</f>
        <v>76544.490000000005</v>
      </c>
      <c r="K36" s="5">
        <f>B36/'NTE NTF Grid Sept 2021'!B36-1</f>
        <v>7.5000778430920345E-3</v>
      </c>
      <c r="L36" s="5">
        <f>C36/'NTE NTF Grid Sept 2021'!C36-1</f>
        <v>7.500011914408633E-3</v>
      </c>
      <c r="M36" s="5">
        <f>D36/'NTE NTF Grid Sept 2021'!D36-1</f>
        <v>7.4999986837722687E-3</v>
      </c>
      <c r="T36" s="5">
        <f t="shared" si="3"/>
        <v>3.6230921044068776E-2</v>
      </c>
      <c r="U36" s="5">
        <f t="shared" si="2"/>
        <v>3.6295249111591543E-2</v>
      </c>
      <c r="V36" s="5">
        <f t="shared" si="2"/>
        <v>3.6345513627739967E-2</v>
      </c>
    </row>
    <row r="37" spans="1:22" x14ac:dyDescent="0.25">
      <c r="A37" s="2">
        <v>6</v>
      </c>
      <c r="B37" s="8">
        <f>ROUND('NTE NTF Grid Sept 2021'!B37*1.0075,2)</f>
        <v>61591.62</v>
      </c>
      <c r="C37" s="8">
        <f>ROUND('NTE NTF Grid Sept 2021'!C37*1.0075,2)</f>
        <v>71016.37</v>
      </c>
      <c r="D37" s="8">
        <f>ROUND('NTE NTF Grid Sept 2021'!D37*1.0075,2)</f>
        <v>77920.53</v>
      </c>
      <c r="K37" s="5">
        <f>B37/'NTE NTF Grid Sept 2021'!B37-1</f>
        <v>7.5000261723923156E-3</v>
      </c>
      <c r="L37" s="5">
        <f>C37/'NTE NTF Grid Sept 2021'!C37-1</f>
        <v>7.5000308564427964E-3</v>
      </c>
      <c r="M37" s="5">
        <f>D37/'NTE NTF Grid Sept 2021'!D37-1</f>
        <v>7.4999534525774791E-3</v>
      </c>
      <c r="T37" s="5">
        <f t="shared" si="3"/>
        <v>3.6184237089675664E-2</v>
      </c>
      <c r="U37" s="5">
        <f t="shared" si="2"/>
        <v>3.6265756363831558E-2</v>
      </c>
      <c r="V37" s="5">
        <f t="shared" si="2"/>
        <v>3.6323889443931945E-2</v>
      </c>
    </row>
    <row r="38" spans="1:22" x14ac:dyDescent="0.25">
      <c r="A38" s="2">
        <v>6.5</v>
      </c>
      <c r="B38" s="8">
        <f>ROUND('NTE NTF Grid Sept 2021'!B38*1.0075,2)</f>
        <v>62696.08</v>
      </c>
      <c r="C38" s="8">
        <f>ROUND('NTE NTF Grid Sept 2021'!C38*1.0075,2)</f>
        <v>72291.41</v>
      </c>
      <c r="D38" s="8">
        <f>ROUND('NTE NTF Grid Sept 2021'!D38*1.0075,2)</f>
        <v>79322.350000000006</v>
      </c>
      <c r="K38" s="5">
        <f>B38/'NTE NTF Grid Sept 2021'!B38-1</f>
        <v>7.4999967860829297E-3</v>
      </c>
      <c r="L38" s="5">
        <f>C38/'NTE NTF Grid Sept 2021'!C38-1</f>
        <v>7.5000076651570158E-3</v>
      </c>
      <c r="M38" s="5">
        <f>D38/'NTE NTF Grid Sept 2021'!D38-1</f>
        <v>7.5000133364053756E-3</v>
      </c>
      <c r="T38" s="5">
        <f t="shared" si="3"/>
        <v>3.6176557014593769E-2</v>
      </c>
      <c r="U38" s="5">
        <f t="shared" si="2"/>
        <v>3.6239582977964702E-2</v>
      </c>
      <c r="V38" s="5">
        <f t="shared" si="2"/>
        <v>3.6290789840000226E-2</v>
      </c>
    </row>
    <row r="39" spans="1:22" x14ac:dyDescent="0.25">
      <c r="A39" s="6">
        <v>7</v>
      </c>
      <c r="B39" s="10">
        <f>ROUND('NTE NTF Grid Sept 2021'!B39*1.01,2)</f>
        <v>64612.23</v>
      </c>
      <c r="C39" s="10">
        <f>ROUND('NTE NTF Grid Sept 2021'!C39*1.01,2)</f>
        <v>74503.289999999994</v>
      </c>
      <c r="D39" s="11">
        <f>ROUND('NTE NTF Grid Sept 2021'!D39*1.01,2)</f>
        <v>81750.789999999994</v>
      </c>
      <c r="K39" s="14">
        <f>B39/'NTE NTF Grid Sept 2021'!B39-1</f>
        <v>1.0000078158583836E-2</v>
      </c>
      <c r="L39" s="14">
        <f>C39/'NTE NTF Grid Sept 2021'!C39-1</f>
        <v>1.0000050158861074E-2</v>
      </c>
      <c r="M39" s="14">
        <f>D39/'NTE NTF Grid Sept 2021'!D39-1</f>
        <v>9.9999530524434999E-3</v>
      </c>
      <c r="T39" s="14">
        <f t="shared" si="3"/>
        <v>4.9042548320696877E-2</v>
      </c>
      <c r="U39" s="14">
        <f t="shared" si="2"/>
        <v>4.9100228581100414E-2</v>
      </c>
      <c r="V39" s="14">
        <f t="shared" si="2"/>
        <v>4.9155979816872364E-2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FY22&amp;R&amp;D</oddHeader>
    <oddFooter>&amp;Rp.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selection activeCell="A2" sqref="A2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26</v>
      </c>
    </row>
    <row r="2" spans="1:27" ht="18.75" x14ac:dyDescent="0.3">
      <c r="A2" s="1" t="s">
        <v>19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Feb March 2022'!B7*1.0175,2)</f>
        <v>48649.68</v>
      </c>
      <c r="C7" s="8">
        <f>ROUND('NTE NTF Grid Feb March 2022'!C7*1.0175,2)</f>
        <v>53404.01</v>
      </c>
      <c r="D7" s="8">
        <f>ROUND('NTE NTF Grid Feb March 2022'!D7*1.0175,2)</f>
        <v>62955.71</v>
      </c>
      <c r="E7" s="8">
        <f>ROUND('NTE NTF Grid Feb March 2022'!E7*1.0175,2)</f>
        <v>72558.570000000007</v>
      </c>
      <c r="F7" s="8">
        <f>ROUND('NTE NTF Grid Feb March 2022'!F7*1.0175,2)</f>
        <v>79594.63</v>
      </c>
      <c r="G7" s="8">
        <f>ROUND('NTE NTF Grid Feb March 2022'!G7*1.0175,2)</f>
        <v>89852.6</v>
      </c>
      <c r="H7" s="8">
        <f>ROUND('NTE NTF Grid Feb March 2022'!H7*1.0175,2)</f>
        <v>94606.92</v>
      </c>
      <c r="I7" s="8">
        <f>ROUND('NTE NTF Grid Feb March 2022'!I7*1.0175,2)</f>
        <v>101702.43</v>
      </c>
      <c r="K7" s="5">
        <f>B7/'NTE NTF Grid Feb March 2022'!B7-1</f>
        <v>1.7500070587570971E-2</v>
      </c>
      <c r="L7" s="5">
        <f>C7/'NTE NTF Grid Feb March 2022'!C7-1</f>
        <v>1.7500068114037592E-2</v>
      </c>
      <c r="M7" s="5">
        <f>D7/'NTE NTF Grid Feb March 2022'!D7-1</f>
        <v>1.7500060204034273E-2</v>
      </c>
      <c r="N7" s="5">
        <f>E7/'NTE NTF Grid Feb March 2022'!E7-1</f>
        <v>1.7500055742040166E-2</v>
      </c>
      <c r="O7" s="5">
        <f>F7/'NTE NTF Grid Feb March 2022'!F7-1</f>
        <v>1.7500007670115725E-2</v>
      </c>
      <c r="P7" s="5">
        <f>G7/'NTE NTF Grid Feb March 2022'!G7-1</f>
        <v>1.7500041332973781E-2</v>
      </c>
      <c r="Q7" s="5">
        <f>H7/'NTE NTF Grid Feb March 2022'!H7-1</f>
        <v>1.7500043288986245E-2</v>
      </c>
      <c r="R7" s="5">
        <f>I7/'NTE NTF Grid Feb March 2022'!I7-1</f>
        <v>1.74999812412302E-2</v>
      </c>
    </row>
    <row r="8" spans="1:27" x14ac:dyDescent="0.25">
      <c r="A8" s="2">
        <v>1.5</v>
      </c>
      <c r="B8" s="8">
        <f>ROUND('NTE NTF Grid Feb March 2022'!B8*1.0175,2)</f>
        <v>49516.55</v>
      </c>
      <c r="C8" s="8">
        <f>ROUND('NTE NTF Grid Feb March 2022'!C8*1.0175,2)</f>
        <v>54358.14</v>
      </c>
      <c r="D8" s="8">
        <f>ROUND('NTE NTF Grid Feb March 2022'!D8*1.0175,2)</f>
        <v>64083.199999999997</v>
      </c>
      <c r="E8" s="8">
        <f>ROUND('NTE NTF Grid Feb March 2022'!E8*1.0175,2)</f>
        <v>73862.929999999993</v>
      </c>
      <c r="F8" s="8">
        <f>ROUND('NTE NTF Grid Feb March 2022'!F8*1.0175,2)</f>
        <v>81025.83</v>
      </c>
      <c r="G8" s="8">
        <f>ROUND('NTE NTF Grid Feb March 2022'!G8*1.0175,2)</f>
        <v>91473.43</v>
      </c>
      <c r="H8" s="8">
        <f>ROUND('NTE NTF Grid Feb March 2022'!H8*1.0175,2)</f>
        <v>96313.86</v>
      </c>
      <c r="I8" s="8">
        <f>ROUND('NTE NTF Grid Feb March 2022'!I8*1.0175,2)</f>
        <v>103537.4</v>
      </c>
      <c r="K8" s="5">
        <f>B8/'NTE NTF Grid Feb March 2022'!B8-1</f>
        <v>1.7500083735899175E-2</v>
      </c>
      <c r="L8" s="5">
        <f>C8/'NTE NTF Grid Feb March 2022'!C8-1</f>
        <v>1.7500065046609725E-2</v>
      </c>
      <c r="M8" s="5">
        <f>D8/'NTE NTF Grid Feb March 2022'!D8-1</f>
        <v>1.750003135864886E-2</v>
      </c>
      <c r="N8" s="5">
        <f>E8/'NTE NTF Grid Feb March 2022'!E8-1</f>
        <v>1.7500002755103106E-2</v>
      </c>
      <c r="O8" s="5">
        <f>F8/'NTE NTF Grid Feb March 2022'!F8-1</f>
        <v>1.7499940664758018E-2</v>
      </c>
      <c r="P8" s="5">
        <f>G8/'NTE NTF Grid Feb March 2022'!G8-1</f>
        <v>1.7499964961138037E-2</v>
      </c>
      <c r="Q8" s="5">
        <f>H8/'NTE NTF Grid Feb March 2022'!H8-1</f>
        <v>1.7499959855208358E-2</v>
      </c>
      <c r="R8" s="5">
        <f>I8/'NTE NTF Grid Feb March 2022'!I8-1</f>
        <v>1.7499984767581633E-2</v>
      </c>
    </row>
    <row r="9" spans="1:27" x14ac:dyDescent="0.25">
      <c r="A9" s="2">
        <v>2</v>
      </c>
      <c r="B9" s="8">
        <f>ROUND('NTE NTF Grid Feb March 2022'!B9*1.0175,2)</f>
        <v>50400.83</v>
      </c>
      <c r="C9" s="8">
        <f>ROUND('NTE NTF Grid Feb March 2022'!C9*1.0175,2)</f>
        <v>55330.87</v>
      </c>
      <c r="D9" s="8">
        <f>ROUND('NTE NTF Grid Feb March 2022'!D9*1.0175,2)</f>
        <v>65232.79</v>
      </c>
      <c r="E9" s="8">
        <f>ROUND('NTE NTF Grid Feb March 2022'!E9*1.0175,2)</f>
        <v>75189.399999999994</v>
      </c>
      <c r="F9" s="8">
        <f>ROUND('NTE NTF Grid Feb March 2022'!F9*1.0175,2)</f>
        <v>82484.92</v>
      </c>
      <c r="G9" s="8">
        <f>ROUND('NTE NTF Grid Feb March 2022'!G9*1.0175,2)</f>
        <v>93122.21</v>
      </c>
      <c r="H9" s="8">
        <f>ROUND('NTE NTF Grid Feb March 2022'!H9*1.0175,2)</f>
        <v>98051.03</v>
      </c>
      <c r="I9" s="8">
        <f>ROUND('NTE NTF Grid Feb March 2022'!I9*1.0175,2)</f>
        <v>105404.86</v>
      </c>
      <c r="K9" s="5">
        <f>B9/'NTE NTF Grid Feb March 2022'!B9-1</f>
        <v>1.7499902592139405E-2</v>
      </c>
      <c r="L9" s="5">
        <f>C9/'NTE NTF Grid Feb March 2022'!C9-1</f>
        <v>1.7500063903074681E-2</v>
      </c>
      <c r="M9" s="5">
        <f>D9/'NTE NTF Grid Feb March 2022'!D9-1</f>
        <v>1.750000194974799E-2</v>
      </c>
      <c r="N9" s="5">
        <f>E9/'NTE NTF Grid Feb March 2022'!E9-1</f>
        <v>1.7499947899906054E-2</v>
      </c>
      <c r="O9" s="5">
        <f>F9/'NTE NTF Grid Feb March 2022'!F9-1</f>
        <v>1.750000555101483E-2</v>
      </c>
      <c r="P9" s="5">
        <f>G9/'NTE NTF Grid Feb March 2022'!G9-1</f>
        <v>1.7499994536749108E-2</v>
      </c>
      <c r="Q9" s="5">
        <f>H9/'NTE NTF Grid Feb March 2022'!H9-1</f>
        <v>1.7499985731282308E-2</v>
      </c>
      <c r="R9" s="5">
        <f>I9/'NTE NTF Grid Feb March 2022'!I9-1</f>
        <v>1.7500000000000071E-2</v>
      </c>
      <c r="T9" s="5">
        <f>B9/B7-1</f>
        <v>3.59950980150332E-2</v>
      </c>
      <c r="U9" s="5">
        <f t="shared" ref="U9:AA19" si="0">C9/C7-1</f>
        <v>3.6080811160060788E-2</v>
      </c>
      <c r="V9" s="5">
        <f t="shared" si="0"/>
        <v>3.6169554755239863E-2</v>
      </c>
      <c r="W9" s="5">
        <f t="shared" si="0"/>
        <v>3.6258018866689223E-2</v>
      </c>
      <c r="X9" s="5">
        <f t="shared" si="0"/>
        <v>3.6312625613059479E-2</v>
      </c>
      <c r="Y9" s="5">
        <f t="shared" si="0"/>
        <v>3.6388596434605125E-2</v>
      </c>
      <c r="Z9" s="5">
        <f t="shared" si="0"/>
        <v>3.6404419465299265E-2</v>
      </c>
      <c r="AA9" s="5">
        <f t="shared" si="0"/>
        <v>3.6404538219981575E-2</v>
      </c>
    </row>
    <row r="10" spans="1:27" x14ac:dyDescent="0.25">
      <c r="A10" s="2">
        <v>2.5</v>
      </c>
      <c r="B10" s="8">
        <f>ROUND('NTE NTF Grid Feb March 2022'!B10*1.0175,2)</f>
        <v>51300.28</v>
      </c>
      <c r="C10" s="8">
        <f>ROUND('NTE NTF Grid Feb March 2022'!C10*1.0175,2)</f>
        <v>56319.91</v>
      </c>
      <c r="D10" s="8">
        <f>ROUND('NTE NTF Grid Feb March 2022'!D10*1.0175,2)</f>
        <v>66400.990000000005</v>
      </c>
      <c r="E10" s="8">
        <f>ROUND('NTE NTF Grid Feb March 2022'!E10*1.0175,2)</f>
        <v>76541.440000000002</v>
      </c>
      <c r="F10" s="8">
        <f>ROUND('NTE NTF Grid Feb March 2022'!F10*1.0175,2)</f>
        <v>83967.32</v>
      </c>
      <c r="G10" s="8">
        <f>ROUND('NTE NTF Grid Feb March 2022'!G10*1.0175,2)</f>
        <v>94801.24</v>
      </c>
      <c r="H10" s="8">
        <f>ROUND('NTE NTF Grid Feb March 2022'!H10*1.0175,2)</f>
        <v>99820.83</v>
      </c>
      <c r="I10" s="8">
        <f>ROUND('NTE NTF Grid Feb March 2022'!I10*1.0175,2)</f>
        <v>107307.4</v>
      </c>
      <c r="K10" s="5">
        <f>B10/'NTE NTF Grid Feb March 2022'!B10-1</f>
        <v>1.7499911241963817E-2</v>
      </c>
      <c r="L10" s="5">
        <f>C10/'NTE NTF Grid Feb March 2022'!C10-1</f>
        <v>1.7500053295986362E-2</v>
      </c>
      <c r="M10" s="5">
        <f>D10/'NTE NTF Grid Feb March 2022'!D10-1</f>
        <v>1.7499972417580834E-2</v>
      </c>
      <c r="N10" s="5">
        <f>E10/'NTE NTF Grid Feb March 2022'!E10-1</f>
        <v>1.7500033233632362E-2</v>
      </c>
      <c r="O10" s="5">
        <f>F10/'NTE NTF Grid Feb March 2022'!F10-1</f>
        <v>1.7500056953708487E-2</v>
      </c>
      <c r="P10" s="5">
        <f>G10/'NTE NTF Grid Feb March 2022'!G10-1</f>
        <v>1.7500020124341598E-2</v>
      </c>
      <c r="Q10" s="5">
        <f>H10/'NTE NTF Grid Feb March 2022'!H10-1</f>
        <v>1.749999821617898E-2</v>
      </c>
      <c r="R10" s="5">
        <f>I10/'NTE NTF Grid Feb March 2022'!I10-1</f>
        <v>1.7499982458106578E-2</v>
      </c>
      <c r="T10" s="5">
        <f t="shared" ref="T10:T19" si="1">B10/B8-1</f>
        <v>3.6022905473018563E-2</v>
      </c>
      <c r="U10" s="5">
        <f t="shared" si="0"/>
        <v>3.6089719037480039E-2</v>
      </c>
      <c r="V10" s="5">
        <f t="shared" si="0"/>
        <v>3.61684497653052E-2</v>
      </c>
      <c r="W10" s="5">
        <f t="shared" si="0"/>
        <v>3.626325140364739E-2</v>
      </c>
      <c r="X10" s="5">
        <f t="shared" si="0"/>
        <v>3.6303114698115424E-2</v>
      </c>
      <c r="Y10" s="5">
        <f t="shared" si="0"/>
        <v>3.6380072333572766E-2</v>
      </c>
      <c r="Z10" s="5">
        <f t="shared" si="0"/>
        <v>3.6411893366126158E-2</v>
      </c>
      <c r="AA10" s="5">
        <f t="shared" si="0"/>
        <v>3.6411963213292875E-2</v>
      </c>
    </row>
    <row r="11" spans="1:27" x14ac:dyDescent="0.25">
      <c r="A11" s="2">
        <v>3</v>
      </c>
      <c r="B11" s="8">
        <f>ROUND('NTE NTF Grid Feb March 2022'!B11*1.0175,2)</f>
        <v>52217.18</v>
      </c>
      <c r="C11" s="8">
        <f>ROUND('NTE NTF Grid Feb March 2022'!C11*1.0175,2)</f>
        <v>57327.57</v>
      </c>
      <c r="D11" s="8">
        <f>ROUND('NTE NTF Grid Feb March 2022'!D11*1.0175,2)</f>
        <v>67592.47</v>
      </c>
      <c r="E11" s="8">
        <f>ROUND('NTE NTF Grid Feb March 2022'!E11*1.0175,2)</f>
        <v>77916.75</v>
      </c>
      <c r="F11" s="8">
        <f>ROUND('NTE NTF Grid Feb March 2022'!F11*1.0175,2)</f>
        <v>85479.93</v>
      </c>
      <c r="G11" s="8">
        <f>ROUND('NTE NTF Grid Feb March 2022'!G11*1.0175,2)</f>
        <v>96510.5</v>
      </c>
      <c r="H11" s="8">
        <f>ROUND('NTE NTF Grid Feb March 2022'!H11*1.0175,2)</f>
        <v>101622.01</v>
      </c>
      <c r="I11" s="8">
        <f>ROUND('NTE NTF Grid Feb March 2022'!I11*1.0175,2)</f>
        <v>109243.66</v>
      </c>
      <c r="K11" s="5">
        <f>B11/'NTE NTF Grid Feb March 2022'!B11-1</f>
        <v>1.7499917184829794E-2</v>
      </c>
      <c r="L11" s="5">
        <f>C11/'NTE NTF Grid Feb March 2022'!C11-1</f>
        <v>1.7500038603809331E-2</v>
      </c>
      <c r="M11" s="5">
        <f>D11/'NTE NTF Grid Feb March 2022'!D11-1</f>
        <v>1.7499937904514429E-2</v>
      </c>
      <c r="N11" s="5">
        <f>E11/'NTE NTF Grid Feb March 2022'!E11-1</f>
        <v>1.7499979758845541E-2</v>
      </c>
      <c r="O11" s="5">
        <f>F11/'NTE NTF Grid Feb March 2022'!F11-1</f>
        <v>1.7499990477297001E-2</v>
      </c>
      <c r="P11" s="5">
        <f>G11/'NTE NTF Grid Feb March 2022'!G11-1</f>
        <v>1.7500045598019875E-2</v>
      </c>
      <c r="Q11" s="5">
        <f>H11/'NTE NTF Grid Feb March 2022'!H11-1</f>
        <v>1.7500013266688041E-2</v>
      </c>
      <c r="R11" s="5">
        <f>I11/'NTE NTF Grid Feb March 2022'!I11-1</f>
        <v>1.7499966003749146E-2</v>
      </c>
      <c r="T11" s="5">
        <f t="shared" si="1"/>
        <v>3.6038096991656721E-2</v>
      </c>
      <c r="U11" s="5">
        <f t="shared" si="0"/>
        <v>3.6086546262511288E-2</v>
      </c>
      <c r="V11" s="5">
        <f t="shared" si="0"/>
        <v>3.6173219020679603E-2</v>
      </c>
      <c r="W11" s="5">
        <f t="shared" si="0"/>
        <v>3.6273065086302125E-2</v>
      </c>
      <c r="X11" s="5">
        <f t="shared" si="0"/>
        <v>3.6309788504371499E-2</v>
      </c>
      <c r="Y11" s="5">
        <f t="shared" si="0"/>
        <v>3.6385412244833937E-2</v>
      </c>
      <c r="Z11" s="5">
        <f t="shared" si="0"/>
        <v>3.6419607218812544E-2</v>
      </c>
      <c r="AA11" s="5">
        <f t="shared" si="0"/>
        <v>3.6419573063329436E-2</v>
      </c>
    </row>
    <row r="12" spans="1:27" x14ac:dyDescent="0.25">
      <c r="A12" s="2">
        <v>3.5</v>
      </c>
      <c r="B12" s="8">
        <f>ROUND('NTE NTF Grid Feb March 2022'!B12*1.0175,2)</f>
        <v>53150.36</v>
      </c>
      <c r="C12" s="8">
        <f>ROUND('NTE NTF Grid Feb March 2022'!C12*1.0175,2)</f>
        <v>58352.639999999999</v>
      </c>
      <c r="D12" s="8">
        <f>ROUND('NTE NTF Grid Feb March 2022'!D12*1.0175,2)</f>
        <v>68803.77</v>
      </c>
      <c r="E12" s="8">
        <f>ROUND('NTE NTF Grid Feb March 2022'!E12*1.0175,2)</f>
        <v>79316.539999999994</v>
      </c>
      <c r="F12" s="8">
        <f>ROUND('NTE NTF Grid Feb March 2022'!F12*1.0175,2)</f>
        <v>87020.49</v>
      </c>
      <c r="G12" s="8">
        <f>ROUND('NTE NTF Grid Feb March 2022'!G12*1.0175,2)</f>
        <v>98251.19</v>
      </c>
      <c r="H12" s="8">
        <f>ROUND('NTE NTF Grid Feb March 2022'!H12*1.0175,2)</f>
        <v>103455.81</v>
      </c>
      <c r="I12" s="8">
        <f>ROUND('NTE NTF Grid Feb March 2022'!I12*1.0175,2)</f>
        <v>111214.99</v>
      </c>
      <c r="K12" s="5">
        <f>B12/'NTE NTF Grid Feb March 2022'!B12-1</f>
        <v>1.7499922946200286E-2</v>
      </c>
      <c r="L12" s="5">
        <f>C12/'NTE NTF Grid Feb March 2022'!C12-1</f>
        <v>1.7500034438245882E-2</v>
      </c>
      <c r="M12" s="5">
        <f>D12/'NTE NTF Grid Feb March 2022'!D12-1</f>
        <v>1.7500041777327224E-2</v>
      </c>
      <c r="N12" s="5">
        <f>E12/'NTE NTF Grid Feb March 2022'!E12-1</f>
        <v>1.7500045219920768E-2</v>
      </c>
      <c r="O12" s="5">
        <f>F12/'NTE NTF Grid Feb March 2022'!F12-1</f>
        <v>1.750003683184409E-2</v>
      </c>
      <c r="P12" s="5">
        <f>G12/'NTE NTF Grid Feb March 2022'!G12-1</f>
        <v>1.7499958834469753E-2</v>
      </c>
      <c r="Q12" s="5">
        <f>H12/'NTE NTF Grid Feb March 2022'!H12-1</f>
        <v>1.7500017457332984E-2</v>
      </c>
      <c r="R12" s="5">
        <f>I12/'NTE NTF Grid Feb March 2022'!I12-1</f>
        <v>1.7500013723420027E-2</v>
      </c>
      <c r="T12" s="5">
        <f t="shared" si="1"/>
        <v>3.6063740782701359E-2</v>
      </c>
      <c r="U12" s="5">
        <f t="shared" si="0"/>
        <v>3.6092564778601233E-2</v>
      </c>
      <c r="V12" s="5">
        <f t="shared" si="0"/>
        <v>3.6185906264349255E-2</v>
      </c>
      <c r="W12" s="5">
        <f t="shared" si="0"/>
        <v>3.6256177046054994E-2</v>
      </c>
      <c r="X12" s="5">
        <f t="shared" si="0"/>
        <v>3.6361408224056646E-2</v>
      </c>
      <c r="Y12" s="5">
        <f t="shared" si="0"/>
        <v>3.6391401631455489E-2</v>
      </c>
      <c r="Z12" s="5">
        <f t="shared" si="0"/>
        <v>3.6415044835832244E-2</v>
      </c>
      <c r="AA12" s="5">
        <f t="shared" si="0"/>
        <v>3.6414916399055475E-2</v>
      </c>
    </row>
    <row r="13" spans="1:27" x14ac:dyDescent="0.25">
      <c r="A13" s="2">
        <v>4</v>
      </c>
      <c r="B13" s="8">
        <f>ROUND('NTE NTF Grid Feb March 2022'!B13*1.0175,2)</f>
        <v>54099.83</v>
      </c>
      <c r="C13" s="8">
        <f>ROUND('NTE NTF Grid Feb March 2022'!C13*1.0175,2)</f>
        <v>59397.5</v>
      </c>
      <c r="D13" s="8">
        <f>ROUND('NTE NTF Grid Feb March 2022'!D13*1.0175,2)</f>
        <v>70039.460000000006</v>
      </c>
      <c r="E13" s="8">
        <f>ROUND('NTE NTF Grid Feb March 2022'!E13*1.0175,2)</f>
        <v>80744.240000000005</v>
      </c>
      <c r="F13" s="8">
        <f>ROUND('NTE NTF Grid Feb March 2022'!F13*1.0175,2)</f>
        <v>88586.63</v>
      </c>
      <c r="G13" s="8">
        <f>ROUND('NTE NTF Grid Feb March 2022'!G13*1.0175,2)</f>
        <v>100024.45</v>
      </c>
      <c r="H13" s="8">
        <f>ROUND('NTE NTF Grid Feb March 2022'!H13*1.0175,2)</f>
        <v>105324.5</v>
      </c>
      <c r="I13" s="8">
        <f>ROUND('NTE NTF Grid Feb March 2022'!I13*1.0175,2)</f>
        <v>113223.83</v>
      </c>
      <c r="K13" s="5">
        <f>B13/'NTE NTF Grid Feb March 2022'!B13-1</f>
        <v>1.7499925238910974E-2</v>
      </c>
      <c r="L13" s="5">
        <f>C13/'NTE NTF Grid Feb March 2022'!C13-1</f>
        <v>1.7500023982491397E-2</v>
      </c>
      <c r="M13" s="5">
        <f>D13/'NTE NTF Grid Feb March 2022'!D13-1</f>
        <v>1.750000181594058E-2</v>
      </c>
      <c r="N13" s="5">
        <f>E13/'NTE NTF Grid Feb March 2022'!E13-1</f>
        <v>1.7499979837571455E-2</v>
      </c>
      <c r="O13" s="5">
        <f>F13/'NTE NTF Grid Feb March 2022'!F13-1</f>
        <v>1.7499965255057148E-2</v>
      </c>
      <c r="P13" s="5">
        <f>G13/'NTE NTF Grid Feb March 2022'!G13-1</f>
        <v>1.7499976857533683E-2</v>
      </c>
      <c r="Q13" s="5">
        <f>H13/'NTE NTF Grid Feb March 2022'!H13-1</f>
        <v>1.7500020770333968E-2</v>
      </c>
      <c r="R13" s="5">
        <f>I13/'NTE NTF Grid Feb March 2022'!I13-1</f>
        <v>1.7500012805939491E-2</v>
      </c>
      <c r="T13" s="5">
        <f t="shared" si="1"/>
        <v>3.6054225831421816E-2</v>
      </c>
      <c r="U13" s="5">
        <f t="shared" si="0"/>
        <v>3.6107059831770316E-2</v>
      </c>
      <c r="V13" s="5">
        <f t="shared" si="0"/>
        <v>3.6202109495332868E-2</v>
      </c>
      <c r="W13" s="5">
        <f t="shared" si="0"/>
        <v>3.628860289989011E-2</v>
      </c>
      <c r="X13" s="5">
        <f t="shared" si="0"/>
        <v>3.634420383825776E-2</v>
      </c>
      <c r="Y13" s="5">
        <f t="shared" si="0"/>
        <v>3.6410027924422605E-2</v>
      </c>
      <c r="Z13" s="5">
        <f t="shared" si="0"/>
        <v>3.6433937884125855E-2</v>
      </c>
      <c r="AA13" s="5">
        <f t="shared" si="0"/>
        <v>3.6433876345776106E-2</v>
      </c>
    </row>
    <row r="14" spans="1:27" x14ac:dyDescent="0.25">
      <c r="A14" s="2">
        <v>4.5</v>
      </c>
      <c r="B14" s="8">
        <f>ROUND('NTE NTF Grid Feb March 2022'!B14*1.0175,2)</f>
        <v>55065.58</v>
      </c>
      <c r="C14" s="8">
        <f>ROUND('NTE NTF Grid Feb March 2022'!C14*1.0175,2)</f>
        <v>60462.19</v>
      </c>
      <c r="D14" s="8">
        <f>ROUND('NTE NTF Grid Feb March 2022'!D14*1.0175,2)</f>
        <v>71296.09</v>
      </c>
      <c r="E14" s="8">
        <f>ROUND('NTE NTF Grid Feb March 2022'!E14*1.0175,2)</f>
        <v>82197.52</v>
      </c>
      <c r="F14" s="8">
        <f>ROUND('NTE NTF Grid Feb March 2022'!F14*1.0175,2)</f>
        <v>90183.06</v>
      </c>
      <c r="G14" s="8">
        <f>ROUND('NTE NTF Grid Feb March 2022'!G14*1.0175,2)</f>
        <v>101830.3</v>
      </c>
      <c r="H14" s="8">
        <f>ROUND('NTE NTF Grid Feb March 2022'!H14*1.0175,2)</f>
        <v>107225.77</v>
      </c>
      <c r="I14" s="8">
        <f>ROUND('NTE NTF Grid Feb March 2022'!I14*1.0175,2)</f>
        <v>115267.68</v>
      </c>
      <c r="K14" s="5">
        <f>B14/'NTE NTF Grid Feb March 2022'!B14-1</f>
        <v>1.7499927473982657E-2</v>
      </c>
      <c r="L14" s="5">
        <f>C14/'NTE NTF Grid Feb March 2022'!C14-1</f>
        <v>1.749999579282524E-2</v>
      </c>
      <c r="M14" s="5">
        <f>D14/'NTE NTF Grid Feb March 2022'!D14-1</f>
        <v>1.7499961110246209E-2</v>
      </c>
      <c r="N14" s="5">
        <f>E14/'NTE NTF Grid Feb March 2022'!E14-1</f>
        <v>1.7500043325518355E-2</v>
      </c>
      <c r="O14" s="5">
        <f>F14/'NTE NTF Grid Feb March 2022'!F14-1</f>
        <v>1.7500000000000071E-2</v>
      </c>
      <c r="P14" s="5">
        <f>G14/'NTE NTF Grid Feb March 2022'!G14-1</f>
        <v>1.7499989008674444E-2</v>
      </c>
      <c r="Q14" s="5">
        <f>H14/'NTE NTF Grid Feb March 2022'!H14-1</f>
        <v>1.7500020639278802E-2</v>
      </c>
      <c r="R14" s="5">
        <f>I14/'NTE NTF Grid Feb March 2022'!I14-1</f>
        <v>1.7499992717494584E-2</v>
      </c>
      <c r="T14" s="5">
        <f t="shared" si="1"/>
        <v>3.6033998640837117E-2</v>
      </c>
      <c r="U14" s="5">
        <f t="shared" si="0"/>
        <v>3.615174908967278E-2</v>
      </c>
      <c r="V14" s="5">
        <f t="shared" si="0"/>
        <v>3.622359646862372E-2</v>
      </c>
      <c r="W14" s="5">
        <f t="shared" si="0"/>
        <v>3.6322562734077968E-2</v>
      </c>
      <c r="X14" s="5">
        <f t="shared" si="0"/>
        <v>3.6342819949646277E-2</v>
      </c>
      <c r="Y14" s="5">
        <f t="shared" si="0"/>
        <v>3.6428159292523521E-2</v>
      </c>
      <c r="Z14" s="5">
        <f t="shared" si="0"/>
        <v>3.6440292720147927E-2</v>
      </c>
      <c r="AA14" s="5">
        <f t="shared" si="0"/>
        <v>3.6440141747079213E-2</v>
      </c>
    </row>
    <row r="15" spans="1:27" x14ac:dyDescent="0.25">
      <c r="A15" s="2">
        <v>5</v>
      </c>
      <c r="B15" s="8">
        <f>ROUND('NTE NTF Grid Feb March 2022'!B15*1.0175,2)</f>
        <v>56051.12</v>
      </c>
      <c r="C15" s="8">
        <f>ROUND('NTE NTF Grid Feb March 2022'!C15*1.0175,2)</f>
        <v>61545.45</v>
      </c>
      <c r="D15" s="8">
        <f>ROUND('NTE NTF Grid Feb March 2022'!D15*1.0175,2)</f>
        <v>72577.210000000006</v>
      </c>
      <c r="E15" s="8">
        <f>ROUND('NTE NTF Grid Feb March 2022'!E15*1.0175,2)</f>
        <v>83676.39</v>
      </c>
      <c r="F15" s="8">
        <f>ROUND('NTE NTF Grid Feb March 2022'!F15*1.0175,2)</f>
        <v>91806.22</v>
      </c>
      <c r="G15" s="8">
        <f>ROUND('NTE NTF Grid Feb March 2022'!G15*1.0175,2)</f>
        <v>103667.58</v>
      </c>
      <c r="H15" s="8">
        <f>ROUND('NTE NTF Grid Feb March 2022'!H15*1.0175,2)</f>
        <v>109163.05</v>
      </c>
      <c r="I15" s="8">
        <f>ROUND('NTE NTF Grid Feb March 2022'!I15*1.0175,2)</f>
        <v>117350.27</v>
      </c>
      <c r="K15" s="5">
        <f>B15/'NTE NTF Grid Feb March 2022'!B15-1</f>
        <v>1.7499922849451233E-2</v>
      </c>
      <c r="L15" s="5">
        <f>C15/'NTE NTF Grid Feb March 2022'!C15-1</f>
        <v>1.7499978921066139E-2</v>
      </c>
      <c r="M15" s="5">
        <f>D15/'NTE NTF Grid Feb March 2022'!D15-1</f>
        <v>1.750004731599164E-2</v>
      </c>
      <c r="N15" s="5">
        <f>E15/'NTE NTF Grid Feb March 2022'!E15-1</f>
        <v>1.7499979328099879E-2</v>
      </c>
      <c r="O15" s="5">
        <f>F15/'NTE NTF Grid Feb March 2022'!F15-1</f>
        <v>1.7500036574320532E-2</v>
      </c>
      <c r="P15" s="5">
        <f>G15/'NTE NTF Grid Feb March 2022'!G15-1</f>
        <v>1.7499995092487008E-2</v>
      </c>
      <c r="Q15" s="5">
        <f>H15/'NTE NTF Grid Feb March 2022'!H15-1</f>
        <v>1.7500026797644175E-2</v>
      </c>
      <c r="R15" s="5">
        <f>I15/'NTE NTF Grid Feb March 2022'!I15-1</f>
        <v>1.7500006069436358E-2</v>
      </c>
      <c r="T15" s="5">
        <f t="shared" si="1"/>
        <v>3.6068320362559358E-2</v>
      </c>
      <c r="U15" s="5">
        <f t="shared" si="0"/>
        <v>3.616229639294577E-2</v>
      </c>
      <c r="V15" s="5">
        <f t="shared" si="0"/>
        <v>3.6233146286393403E-2</v>
      </c>
      <c r="W15" s="5">
        <f t="shared" si="0"/>
        <v>3.6314045435315245E-2</v>
      </c>
      <c r="X15" s="5">
        <f t="shared" si="0"/>
        <v>3.634397199667716E-2</v>
      </c>
      <c r="Y15" s="5">
        <f t="shared" si="0"/>
        <v>3.6422394724489937E-2</v>
      </c>
      <c r="Z15" s="5">
        <f t="shared" si="0"/>
        <v>3.6444986684009972E-2</v>
      </c>
      <c r="AA15" s="5">
        <f t="shared" si="0"/>
        <v>3.6444978058064237E-2</v>
      </c>
    </row>
    <row r="16" spans="1:27" x14ac:dyDescent="0.25">
      <c r="A16" s="2">
        <v>5.5</v>
      </c>
      <c r="B16" s="8">
        <f>ROUND('NTE NTF Grid Feb March 2022'!B16*1.0175,2)</f>
        <v>57052.93</v>
      </c>
      <c r="C16" s="8">
        <f>ROUND('NTE NTF Grid Feb March 2022'!C16*1.0175,2)</f>
        <v>62648.51</v>
      </c>
      <c r="D16" s="8">
        <f>ROUND('NTE NTF Grid Feb March 2022'!D16*1.0175,2)</f>
        <v>73879.210000000006</v>
      </c>
      <c r="E16" s="8">
        <f>ROUND('NTE NTF Grid Feb March 2022'!E16*1.0175,2)</f>
        <v>85180.9</v>
      </c>
      <c r="F16" s="8">
        <f>ROUND('NTE NTF Grid Feb March 2022'!F16*1.0175,2)</f>
        <v>93460.81</v>
      </c>
      <c r="G16" s="8">
        <f>ROUND('NTE NTF Grid Feb March 2022'!G16*1.0175,2)</f>
        <v>105539.73</v>
      </c>
      <c r="H16" s="8">
        <f>ROUND('NTE NTF Grid Feb March 2022'!H16*1.0175,2)</f>
        <v>111135.31</v>
      </c>
      <c r="I16" s="8">
        <f>ROUND('NTE NTF Grid Feb March 2022'!I16*1.0175,2)</f>
        <v>119470.44</v>
      </c>
      <c r="K16" s="5">
        <f>B16/'NTE NTF Grid Feb March 2022'!B16-1</f>
        <v>1.7499921529014362E-2</v>
      </c>
      <c r="L16" s="5">
        <f>C16/'NTE NTF Grid Feb March 2022'!C16-1</f>
        <v>1.749995371198998E-2</v>
      </c>
      <c r="M16" s="5">
        <f>D16/'NTE NTF Grid Feb March 2022'!D16-1</f>
        <v>1.7500002754496258E-2</v>
      </c>
      <c r="N16" s="5">
        <f>E16/'NTE NTF Grid Feb March 2022'!E16-1</f>
        <v>1.7500027175253674E-2</v>
      </c>
      <c r="O16" s="5">
        <f>F16/'NTE NTF Grid Feb March 2022'!F16-1</f>
        <v>1.7499954819300001E-2</v>
      </c>
      <c r="P16" s="5">
        <f>G16/'NTE NTF Grid Feb March 2022'!G16-1</f>
        <v>1.7500003615344539E-2</v>
      </c>
      <c r="Q16" s="5">
        <f>H16/'NTE NTF Grid Feb March 2022'!H16-1</f>
        <v>1.7500017624349384E-2</v>
      </c>
      <c r="R16" s="5">
        <f>I16/'NTE NTF Grid Feb March 2022'!I16-1</f>
        <v>1.7499964016727931E-2</v>
      </c>
      <c r="T16" s="5">
        <f t="shared" si="1"/>
        <v>3.6090603240717778E-2</v>
      </c>
      <c r="U16" s="5">
        <f t="shared" si="0"/>
        <v>3.6160119241463118E-2</v>
      </c>
      <c r="V16" s="5">
        <f t="shared" si="0"/>
        <v>3.6230878860257443E-2</v>
      </c>
      <c r="W16" s="5">
        <f t="shared" si="0"/>
        <v>3.629525562328384E-2</v>
      </c>
      <c r="X16" s="5">
        <f t="shared" si="0"/>
        <v>3.6345517661520832E-2</v>
      </c>
      <c r="Y16" s="5">
        <f t="shared" si="0"/>
        <v>3.6427566254837673E-2</v>
      </c>
      <c r="Z16" s="5">
        <f t="shared" si="0"/>
        <v>3.6460824669293457E-2</v>
      </c>
      <c r="AA16" s="5">
        <f t="shared" si="0"/>
        <v>3.6460870905010045E-2</v>
      </c>
    </row>
    <row r="17" spans="1:27" x14ac:dyDescent="0.25">
      <c r="A17" s="2">
        <v>6</v>
      </c>
      <c r="B17" s="8">
        <f>ROUND('NTE NTF Grid Feb March 2022'!B17*1.0175,2)</f>
        <v>58072.22</v>
      </c>
      <c r="C17" s="8">
        <f>ROUND('NTE NTF Grid Feb March 2022'!C17*1.0175,2)</f>
        <v>63767.87</v>
      </c>
      <c r="D17" s="8">
        <f>ROUND('NTE NTF Grid Feb March 2022'!D17*1.0175,2)</f>
        <v>75203.360000000001</v>
      </c>
      <c r="E17" s="8">
        <f>ROUND('NTE NTF Grid Feb March 2022'!E17*1.0175,2)</f>
        <v>86710.98</v>
      </c>
      <c r="F17" s="8">
        <f>ROUND('NTE NTF Grid Feb March 2022'!F17*1.0175,2)</f>
        <v>95140.97</v>
      </c>
      <c r="G17" s="8">
        <f>ROUND('NTE NTF Grid Feb March 2022'!G17*1.0175,2)</f>
        <v>107439.84</v>
      </c>
      <c r="H17" s="8">
        <f>ROUND('NTE NTF Grid Feb March 2022'!H17*1.0175,2)</f>
        <v>113136.63</v>
      </c>
      <c r="I17" s="8">
        <f>ROUND('NTE NTF Grid Feb March 2022'!I17*1.0175,2)</f>
        <v>121621.88</v>
      </c>
      <c r="K17" s="5">
        <f>B17/'NTE NTF Grid Feb March 2022'!B17-1</f>
        <v>1.7500087168407452E-2</v>
      </c>
      <c r="L17" s="5">
        <f>C17/'NTE NTF Grid Feb March 2022'!C17-1</f>
        <v>1.7499923808618201E-2</v>
      </c>
      <c r="M17" s="5">
        <f>D17/'NTE NTF Grid Feb March 2022'!D17-1</f>
        <v>1.7499946556579493E-2</v>
      </c>
      <c r="N17" s="5">
        <f>E17/'NTE NTF Grid Feb March 2022'!E17-1</f>
        <v>1.7499956582778253E-2</v>
      </c>
      <c r="O17" s="5">
        <f>F17/'NTE NTF Grid Feb March 2022'!F17-1</f>
        <v>1.7499987166412323E-2</v>
      </c>
      <c r="P17" s="5">
        <f>G17/'NTE NTF Grid Feb March 2022'!G17-1</f>
        <v>1.750000331464574E-2</v>
      </c>
      <c r="Q17" s="5">
        <f>H17/'NTE NTF Grid Feb March 2022'!H17-1</f>
        <v>1.750001056742212E-2</v>
      </c>
      <c r="R17" s="5">
        <f>I17/'NTE NTF Grid Feb March 2022'!I17-1</f>
        <v>1.7500027189804035E-2</v>
      </c>
      <c r="T17" s="5">
        <f t="shared" si="1"/>
        <v>3.6058155483779775E-2</v>
      </c>
      <c r="U17" s="5">
        <f t="shared" si="0"/>
        <v>3.6110224232660748E-2</v>
      </c>
      <c r="V17" s="5">
        <f t="shared" si="0"/>
        <v>3.6184223670212567E-2</v>
      </c>
      <c r="W17" s="5">
        <f t="shared" si="0"/>
        <v>3.6265785366696557E-2</v>
      </c>
      <c r="X17" s="5">
        <f t="shared" si="0"/>
        <v>3.6323791568806607E-2</v>
      </c>
      <c r="Y17" s="5">
        <f t="shared" si="0"/>
        <v>3.6388039539458683E-2</v>
      </c>
      <c r="Z17" s="5">
        <f t="shared" si="0"/>
        <v>3.6400412044185204E-2</v>
      </c>
      <c r="AA17" s="5">
        <f t="shared" si="0"/>
        <v>3.6400512755530912E-2</v>
      </c>
    </row>
    <row r="18" spans="1:27" x14ac:dyDescent="0.25">
      <c r="A18" s="2">
        <v>6.5</v>
      </c>
      <c r="B18" s="8">
        <f>ROUND('NTE NTF Grid Feb March 2022'!B18*1.0175,2)</f>
        <v>59108.959999999999</v>
      </c>
      <c r="C18" s="8">
        <f>ROUND('NTE NTF Grid Feb March 2022'!C18*1.0175,2)</f>
        <v>64908.15</v>
      </c>
      <c r="D18" s="8">
        <f>ROUND('NTE NTF Grid Feb March 2022'!D18*1.0175,2)</f>
        <v>76551.91</v>
      </c>
      <c r="E18" s="8">
        <f>ROUND('NTE NTF Grid Feb March 2022'!E18*1.0175,2)</f>
        <v>88267.81</v>
      </c>
      <c r="F18" s="8">
        <f>ROUND('NTE NTF Grid Feb March 2022'!F18*1.0175,2)</f>
        <v>96852.59</v>
      </c>
      <c r="G18" s="8">
        <f>ROUND('NTE NTF Grid Feb March 2022'!G18*1.0175,2)</f>
        <v>109375.99</v>
      </c>
      <c r="H18" s="8">
        <f>ROUND('NTE NTF Grid Feb March 2022'!H18*1.0175,2)</f>
        <v>115176.37</v>
      </c>
      <c r="I18" s="8">
        <f>ROUND('NTE NTF Grid Feb March 2022'!I18*1.0175,2)</f>
        <v>123814.58</v>
      </c>
      <c r="K18" s="5">
        <f>B18/'NTE NTF Grid Feb March 2022'!B18-1</f>
        <v>1.750006971659257E-2</v>
      </c>
      <c r="L18" s="5">
        <f>C18/'NTE NTF Grid Feb March 2022'!C18-1</f>
        <v>1.7500057609294295E-2</v>
      </c>
      <c r="M18" s="5">
        <f>D18/'NTE NTF Grid Feb March 2022'!D18-1</f>
        <v>1.7500032232214524E-2</v>
      </c>
      <c r="N18" s="5">
        <f>E18/'NTE NTF Grid Feb March 2022'!E18-1</f>
        <v>1.7500004899152932E-2</v>
      </c>
      <c r="O18" s="5">
        <f>F18/'NTE NTF Grid Feb March 2022'!F18-1</f>
        <v>1.7500006828676362E-2</v>
      </c>
      <c r="P18" s="5">
        <f>G18/'NTE NTF Grid Feb March 2022'!G18-1</f>
        <v>1.7500004418817161E-2</v>
      </c>
      <c r="Q18" s="5">
        <f>H18/'NTE NTF Grid Feb March 2022'!H18-1</f>
        <v>1.749999668714608E-2</v>
      </c>
      <c r="R18" s="5">
        <f>I18/'NTE NTF Grid Feb March 2022'!I18-1</f>
        <v>1.7500007601588763E-2</v>
      </c>
      <c r="T18" s="5">
        <f t="shared" si="1"/>
        <v>3.603723770190248E-2</v>
      </c>
      <c r="U18" s="5">
        <f t="shared" si="0"/>
        <v>3.6068535388950274E-2</v>
      </c>
      <c r="V18" s="5">
        <f t="shared" si="0"/>
        <v>3.6176618564275342E-2</v>
      </c>
      <c r="W18" s="5">
        <f t="shared" si="0"/>
        <v>3.6239462132942935E-2</v>
      </c>
      <c r="X18" s="5">
        <f t="shared" si="0"/>
        <v>3.6290933065955544E-2</v>
      </c>
      <c r="Y18" s="5">
        <f t="shared" si="0"/>
        <v>3.6348965455947235E-2</v>
      </c>
      <c r="Z18" s="5">
        <f t="shared" si="0"/>
        <v>3.636162080260541E-2</v>
      </c>
      <c r="AA18" s="5">
        <f t="shared" si="0"/>
        <v>3.6361630542249612E-2</v>
      </c>
    </row>
    <row r="19" spans="1:27" x14ac:dyDescent="0.25">
      <c r="A19" s="6">
        <v>7</v>
      </c>
      <c r="B19" s="10">
        <f>ROUND('NTE NTF Grid Feb March 2022'!B19*1.02,2)</f>
        <v>61061.17</v>
      </c>
      <c r="C19" s="10">
        <f>ROUND('NTE NTF Grid Feb March 2022'!C19*1.02,2)</f>
        <v>67055.48</v>
      </c>
      <c r="D19" s="10">
        <f>ROUND('NTE NTF Grid Feb March 2022'!D19*1.02,2)</f>
        <v>79085.36</v>
      </c>
      <c r="E19" s="10">
        <f>ROUND('NTE NTF Grid Feb March 2022'!E19*1.02,2)</f>
        <v>91192.03</v>
      </c>
      <c r="F19" s="10">
        <f>ROUND('NTE NTF Grid Feb March 2022'!F19*1.02,2)</f>
        <v>100062.98</v>
      </c>
      <c r="G19" s="10">
        <f>ROUND('NTE NTF Grid Feb March 2022'!G19*1.02,2)</f>
        <v>113005.74</v>
      </c>
      <c r="H19" s="10">
        <f>ROUND('NTE NTF Grid Feb March 2022'!H19*1.02,2)</f>
        <v>119000.02</v>
      </c>
      <c r="I19" s="11">
        <f>ROUND('NTE NTF Grid Feb March 2022'!I19*1.02,2)</f>
        <v>127925.02</v>
      </c>
      <c r="J19" s="20"/>
      <c r="K19" s="14">
        <f>B19/'NTE NTF Grid Feb March 2022'!B19-1</f>
        <v>2.0000036750034145E-2</v>
      </c>
      <c r="L19" s="14">
        <f>C19/'NTE NTF Grid Feb March 2022'!C19-1</f>
        <v>1.9999948281634428E-2</v>
      </c>
      <c r="M19" s="14">
        <f>D19/'NTE NTF Grid Feb March 2022'!D19-1</f>
        <v>1.9999956148649467E-2</v>
      </c>
      <c r="N19" s="14">
        <f>E19/'NTE NTF Grid Feb March 2022'!E19-1</f>
        <v>2.0000011185188127E-2</v>
      </c>
      <c r="O19" s="14">
        <f>F19/'NTE NTF Grid Feb March 2022'!F19-1</f>
        <v>2.0000008154863913E-2</v>
      </c>
      <c r="P19" s="14">
        <f>G19/'NTE NTF Grid Feb March 2022'!G19-1</f>
        <v>2.0000010831308312E-2</v>
      </c>
      <c r="Q19" s="14">
        <f>H19/'NTE NTF Grid Feb March 2022'!H19-1</f>
        <v>1.9999967428578014E-2</v>
      </c>
      <c r="R19" s="14">
        <f>I19/'NTE NTF Grid Feb March 2022'!I19-1</f>
        <v>1.9999969701002263E-2</v>
      </c>
      <c r="T19" s="14">
        <f t="shared" si="1"/>
        <v>5.1469532247949035E-2</v>
      </c>
      <c r="U19" s="14">
        <f t="shared" si="0"/>
        <v>5.1555901114463953E-2</v>
      </c>
      <c r="V19" s="14">
        <f t="shared" si="0"/>
        <v>5.1620033998480919E-2</v>
      </c>
      <c r="W19" s="14">
        <f t="shared" si="0"/>
        <v>5.1677999718144241E-2</v>
      </c>
      <c r="X19" s="14">
        <f t="shared" si="0"/>
        <v>5.1733863970484961E-2</v>
      </c>
      <c r="Y19" s="14">
        <f t="shared" si="0"/>
        <v>5.1804805368288021E-2</v>
      </c>
      <c r="Z19" s="14">
        <f t="shared" si="0"/>
        <v>5.1825743793146417E-2</v>
      </c>
      <c r="AA19" s="14">
        <f t="shared" si="0"/>
        <v>5.1825707676941057E-2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27</v>
      </c>
    </row>
    <row r="22" spans="1:27" ht="18.75" x14ac:dyDescent="0.3">
      <c r="A22" s="1" t="s">
        <v>19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ROUND(D7/12*10,2)</f>
        <v>52463.09</v>
      </c>
      <c r="C27" s="8">
        <f>ROUND(E7/12*10,2)</f>
        <v>60465.48</v>
      </c>
      <c r="D27" s="8">
        <f>ROUND(F7/12*10,2)</f>
        <v>66328.86</v>
      </c>
      <c r="K27" s="5">
        <f>B27/'NTE NTF Grid Feb March 2022'!B27-1</f>
        <v>1.7499929209759735E-2</v>
      </c>
      <c r="L27" s="5">
        <f>C27/'NTE NTF Grid Feb March 2022'!C27-1</f>
        <v>1.7500225492347532E-2</v>
      </c>
      <c r="M27" s="5">
        <f>D27/'NTE NTF Grid Feb March 2022'!D27-1</f>
        <v>1.7500137295081375E-2</v>
      </c>
    </row>
    <row r="28" spans="1:27" x14ac:dyDescent="0.25">
      <c r="A28" s="2">
        <v>1.5</v>
      </c>
      <c r="B28" s="8">
        <f t="shared" ref="B28:D39" si="2">ROUND(D8/12*10,2)</f>
        <v>53402.67</v>
      </c>
      <c r="C28" s="8">
        <f t="shared" si="2"/>
        <v>61552.44</v>
      </c>
      <c r="D28" s="8">
        <f t="shared" si="2"/>
        <v>67521.53</v>
      </c>
      <c r="K28" s="5">
        <f>B28/'NTE NTF Grid Feb March 2022'!B28-1</f>
        <v>1.7500127181156788E-2</v>
      </c>
      <c r="L28" s="5">
        <f>C28/'NTE NTF Grid Feb March 2022'!C28-1</f>
        <v>1.7499807005047385E-2</v>
      </c>
      <c r="M28" s="5">
        <f>D28/'NTE NTF Grid Feb March 2022'!D28-1</f>
        <v>1.7499939346201865E-2</v>
      </c>
    </row>
    <row r="29" spans="1:27" x14ac:dyDescent="0.25">
      <c r="A29" s="2">
        <v>2</v>
      </c>
      <c r="B29" s="8">
        <f t="shared" si="2"/>
        <v>54360.66</v>
      </c>
      <c r="C29" s="8">
        <f t="shared" si="2"/>
        <v>62657.83</v>
      </c>
      <c r="D29" s="8">
        <f t="shared" si="2"/>
        <v>68737.429999999993</v>
      </c>
      <c r="K29" s="5">
        <f>B29/'NTE NTF Grid Feb March 2022'!B29-1</f>
        <v>1.7500001403818688E-2</v>
      </c>
      <c r="L29" s="5">
        <f>C29/'NTE NTF Grid Feb March 2022'!C29-1</f>
        <v>1.7499948847177871E-2</v>
      </c>
      <c r="M29" s="5">
        <f>D29/'NTE NTF Grid Feb March 2022'!D29-1</f>
        <v>1.7499906002822474E-2</v>
      </c>
      <c r="T29" s="5">
        <f>B29/B27-1</f>
        <v>3.6169619441020373E-2</v>
      </c>
      <c r="U29" s="5">
        <f t="shared" ref="U29:V39" si="3">C29/C27-1</f>
        <v>3.6257878048764347E-2</v>
      </c>
      <c r="V29" s="5">
        <f t="shared" si="3"/>
        <v>3.6312549318652465E-2</v>
      </c>
    </row>
    <row r="30" spans="1:27" x14ac:dyDescent="0.25">
      <c r="A30" s="2">
        <v>2.5</v>
      </c>
      <c r="B30" s="8">
        <f t="shared" si="2"/>
        <v>55334.16</v>
      </c>
      <c r="C30" s="8">
        <f t="shared" si="2"/>
        <v>63784.53</v>
      </c>
      <c r="D30" s="8">
        <f t="shared" si="2"/>
        <v>69972.77</v>
      </c>
      <c r="K30" s="5">
        <f>B30/'NTE NTF Grid Feb March 2022'!B30-1</f>
        <v>1.7500127798558696E-2</v>
      </c>
      <c r="L30" s="5">
        <f>C30/'NTE NTF Grid Feb March 2022'!C30-1</f>
        <v>1.7499980059820563E-2</v>
      </c>
      <c r="M30" s="5">
        <f>D30/'NTE NTF Grid Feb March 2022'!D30-1</f>
        <v>1.750010542494973E-2</v>
      </c>
      <c r="T30" s="5">
        <f t="shared" ref="T30:T39" si="4">B30/B28-1</f>
        <v>3.6168416298286266E-2</v>
      </c>
      <c r="U30" s="5">
        <f t="shared" si="3"/>
        <v>3.6263225308371227E-2</v>
      </c>
      <c r="V30" s="5">
        <f t="shared" si="3"/>
        <v>3.6303087326368333E-2</v>
      </c>
    </row>
    <row r="31" spans="1:27" x14ac:dyDescent="0.25">
      <c r="A31" s="2">
        <v>3</v>
      </c>
      <c r="B31" s="8">
        <f t="shared" si="2"/>
        <v>56327.06</v>
      </c>
      <c r="C31" s="8">
        <f t="shared" si="2"/>
        <v>64930.63</v>
      </c>
      <c r="D31" s="8">
        <f t="shared" si="2"/>
        <v>71233.279999999999</v>
      </c>
      <c r="K31" s="5">
        <f>B31/'NTE NTF Grid Feb March 2022'!B31-1</f>
        <v>1.7499998645189363E-2</v>
      </c>
      <c r="L31" s="5">
        <f>C31/'NTE NTF Grid Feb March 2022'!C31-1</f>
        <v>1.7500111261061102E-2</v>
      </c>
      <c r="M31" s="5">
        <f>D31/'NTE NTF Grid Feb March 2022'!D31-1</f>
        <v>1.750011034432708E-2</v>
      </c>
      <c r="T31" s="5">
        <f t="shared" si="4"/>
        <v>3.6173217911629418E-2</v>
      </c>
      <c r="U31" s="5">
        <f t="shared" si="3"/>
        <v>3.6273200013470008E-2</v>
      </c>
      <c r="V31" s="5">
        <f t="shared" si="3"/>
        <v>3.6309911499455394E-2</v>
      </c>
    </row>
    <row r="32" spans="1:27" x14ac:dyDescent="0.25">
      <c r="A32" s="2">
        <v>3.5</v>
      </c>
      <c r="B32" s="8">
        <f t="shared" si="2"/>
        <v>57336.480000000003</v>
      </c>
      <c r="C32" s="8">
        <f t="shared" si="2"/>
        <v>66097.119999999995</v>
      </c>
      <c r="D32" s="8">
        <f t="shared" si="2"/>
        <v>72517.08</v>
      </c>
      <c r="K32" s="5">
        <f>B32/'NTE NTF Grid Feb March 2022'!B32-1</f>
        <v>1.7500160602402781E-2</v>
      </c>
      <c r="L32" s="5">
        <f>C32/'NTE NTF Grid Feb March 2022'!C32-1</f>
        <v>1.7500070427619585E-2</v>
      </c>
      <c r="M32" s="5">
        <f>D32/'NTE NTF Grid Feb March 2022'!D32-1</f>
        <v>1.7500106987737407E-2</v>
      </c>
      <c r="T32" s="5">
        <f t="shared" si="4"/>
        <v>3.6185965414492705E-2</v>
      </c>
      <c r="U32" s="5">
        <f t="shared" si="3"/>
        <v>3.6256283459327854E-2</v>
      </c>
      <c r="V32" s="5">
        <f t="shared" si="3"/>
        <v>3.6361430310676512E-2</v>
      </c>
    </row>
    <row r="33" spans="1:22" x14ac:dyDescent="0.25">
      <c r="A33" s="2">
        <v>4</v>
      </c>
      <c r="B33" s="8">
        <f t="shared" si="2"/>
        <v>58366.22</v>
      </c>
      <c r="C33" s="8">
        <f t="shared" si="2"/>
        <v>67286.87</v>
      </c>
      <c r="D33" s="8">
        <f t="shared" si="2"/>
        <v>73822.19</v>
      </c>
      <c r="K33" s="5">
        <f>B33/'NTE NTF Grid Feb March 2022'!B33-1</f>
        <v>1.7499971235503287E-2</v>
      </c>
      <c r="L33" s="5">
        <f>C33/'NTE NTF Grid Feb March 2022'!C33-1</f>
        <v>1.750003024364255E-2</v>
      </c>
      <c r="M33" s="5">
        <f>D33/'NTE NTF Grid Feb March 2022'!D33-1</f>
        <v>1.7500012404806808E-2</v>
      </c>
      <c r="T33" s="5">
        <f t="shared" si="4"/>
        <v>3.6202138013239127E-2</v>
      </c>
      <c r="U33" s="5">
        <f t="shared" si="3"/>
        <v>3.6288574437056909E-2</v>
      </c>
      <c r="V33" s="5">
        <f t="shared" si="3"/>
        <v>3.6344107697974914E-2</v>
      </c>
    </row>
    <row r="34" spans="1:22" x14ac:dyDescent="0.25">
      <c r="A34" s="2">
        <v>4.5</v>
      </c>
      <c r="B34" s="8">
        <f t="shared" si="2"/>
        <v>59413.41</v>
      </c>
      <c r="C34" s="8">
        <f t="shared" si="2"/>
        <v>68497.929999999993</v>
      </c>
      <c r="D34" s="8">
        <f t="shared" si="2"/>
        <v>75152.55</v>
      </c>
      <c r="K34" s="5">
        <f>B34/'NTE NTF Grid Feb March 2022'!B34-1</f>
        <v>1.749996061074599E-2</v>
      </c>
      <c r="L34" s="5">
        <f>C34/'NTE NTF Grid Feb March 2022'!C34-1</f>
        <v>1.7500044192030551E-2</v>
      </c>
      <c r="M34" s="5">
        <f>D34/'NTE NTF Grid Feb March 2022'!D34-1</f>
        <v>1.7499862239390485E-2</v>
      </c>
      <c r="T34" s="5">
        <f t="shared" si="4"/>
        <v>3.6223535173418364E-2</v>
      </c>
      <c r="U34" s="5">
        <f t="shared" si="3"/>
        <v>3.6322460040618898E-2</v>
      </c>
      <c r="V34" s="5">
        <f t="shared" si="3"/>
        <v>3.6342748494561539E-2</v>
      </c>
    </row>
    <row r="35" spans="1:22" x14ac:dyDescent="0.25">
      <c r="A35" s="2">
        <v>5</v>
      </c>
      <c r="B35" s="8">
        <f t="shared" si="2"/>
        <v>60481.01</v>
      </c>
      <c r="C35" s="8">
        <f t="shared" si="2"/>
        <v>69730.33</v>
      </c>
      <c r="D35" s="8">
        <f t="shared" si="2"/>
        <v>76505.179999999993</v>
      </c>
      <c r="K35" s="5">
        <f>B35/'NTE NTF Grid Feb March 2022'!B35-1</f>
        <v>1.7499932706154686E-2</v>
      </c>
      <c r="L35" s="5">
        <f>C35/'NTE NTF Grid Feb March 2022'!C35-1</f>
        <v>1.7499953305830651E-2</v>
      </c>
      <c r="M35" s="5">
        <f>D35/'NTE NTF Grid Feb March 2022'!D35-1</f>
        <v>1.7500082458475452E-2</v>
      </c>
      <c r="T35" s="5">
        <f t="shared" si="4"/>
        <v>3.623311566176457E-2</v>
      </c>
      <c r="U35" s="5">
        <f t="shared" si="3"/>
        <v>3.6314068405916444E-2</v>
      </c>
      <c r="V35" s="5">
        <f t="shared" si="3"/>
        <v>3.6343950240435685E-2</v>
      </c>
    </row>
    <row r="36" spans="1:22" x14ac:dyDescent="0.25">
      <c r="A36" s="2">
        <v>5.5</v>
      </c>
      <c r="B36" s="8">
        <f t="shared" si="2"/>
        <v>61566.01</v>
      </c>
      <c r="C36" s="8">
        <f t="shared" si="2"/>
        <v>70984.08</v>
      </c>
      <c r="D36" s="8">
        <f t="shared" si="2"/>
        <v>77884.009999999995</v>
      </c>
      <c r="K36" s="5">
        <f>B36/'NTE NTF Grid Feb March 2022'!B36-1</f>
        <v>1.7499918191473007E-2</v>
      </c>
      <c r="L36" s="5">
        <f>C36/'NTE NTF Grid Feb March 2022'!C36-1</f>
        <v>1.750005231983276E-2</v>
      </c>
      <c r="M36" s="5">
        <f>D36/'NTE NTF Grid Feb March 2022'!D36-1</f>
        <v>1.7499887973647654E-2</v>
      </c>
      <c r="T36" s="5">
        <f t="shared" si="4"/>
        <v>3.623087784390755E-2</v>
      </c>
      <c r="U36" s="5">
        <f t="shared" si="3"/>
        <v>3.62952573895301E-2</v>
      </c>
      <c r="V36" s="5">
        <f t="shared" si="3"/>
        <v>3.6345539838634755E-2</v>
      </c>
    </row>
    <row r="37" spans="1:22" x14ac:dyDescent="0.25">
      <c r="A37" s="2">
        <v>6</v>
      </c>
      <c r="B37" s="8">
        <f t="shared" si="2"/>
        <v>62669.47</v>
      </c>
      <c r="C37" s="8">
        <f t="shared" si="2"/>
        <v>72259.149999999994</v>
      </c>
      <c r="D37" s="8">
        <f t="shared" si="2"/>
        <v>79284.14</v>
      </c>
      <c r="K37" s="5">
        <f>B37/'NTE NTF Grid Feb March 2022'!B37-1</f>
        <v>1.7499945609483758E-2</v>
      </c>
      <c r="L37" s="5">
        <f>C37/'NTE NTF Grid Feb March 2022'!C37-1</f>
        <v>1.7499908823838783E-2</v>
      </c>
      <c r="M37" s="5">
        <f>D37/'NTE NTF Grid Feb March 2022'!D37-1</f>
        <v>1.7500009304351583E-2</v>
      </c>
      <c r="T37" s="5">
        <f t="shared" si="4"/>
        <v>3.6184250229948089E-2</v>
      </c>
      <c r="U37" s="5">
        <f t="shared" si="3"/>
        <v>3.6265711061456152E-2</v>
      </c>
      <c r="V37" s="5">
        <f t="shared" si="3"/>
        <v>3.6323814936452647E-2</v>
      </c>
    </row>
    <row r="38" spans="1:22" x14ac:dyDescent="0.25">
      <c r="A38" s="2">
        <v>6.5</v>
      </c>
      <c r="B38" s="8">
        <f t="shared" si="2"/>
        <v>63793.26</v>
      </c>
      <c r="C38" s="8">
        <f t="shared" si="2"/>
        <v>73556.509999999995</v>
      </c>
      <c r="D38" s="8">
        <f t="shared" si="2"/>
        <v>80710.490000000005</v>
      </c>
      <c r="K38" s="5">
        <f>B38/'NTE NTF Grid Feb March 2022'!B38-1</f>
        <v>1.7499977670055289E-2</v>
      </c>
      <c r="L38" s="5">
        <f>C38/'NTE NTF Grid Feb March 2022'!C38-1</f>
        <v>1.7500004495693E-2</v>
      </c>
      <c r="M38" s="5">
        <f>D38/'NTE NTF Grid Feb March 2022'!D38-1</f>
        <v>1.7499985817364117E-2</v>
      </c>
      <c r="T38" s="5">
        <f t="shared" si="4"/>
        <v>3.6176617584930293E-2</v>
      </c>
      <c r="U38" s="5">
        <f t="shared" si="3"/>
        <v>3.6239534273036833E-2</v>
      </c>
      <c r="V38" s="5">
        <f t="shared" si="3"/>
        <v>3.6290889490667055E-2</v>
      </c>
    </row>
    <row r="39" spans="1:22" x14ac:dyDescent="0.25">
      <c r="A39" s="6">
        <v>7</v>
      </c>
      <c r="B39" s="10">
        <f>ROUND('NTE NTF Grid Feb March 2022'!B39*1.02,2)</f>
        <v>65904.47</v>
      </c>
      <c r="C39" s="10">
        <f>ROUND('NTE NTF Grid Feb March 2022'!C39*1.02,2)</f>
        <v>75993.36</v>
      </c>
      <c r="D39" s="11">
        <f>ROUND('NTE NTF Grid Feb March 2022'!D39*1.02,2)</f>
        <v>83385.81</v>
      </c>
      <c r="K39" s="14">
        <f>B39/'NTE NTF Grid Feb March 2022'!B39-1</f>
        <v>1.9999928806047951E-2</v>
      </c>
      <c r="L39" s="14">
        <f>C39/'NTE NTF Grid Feb March 2022'!C39-1</f>
        <v>2.0000056373349562E-2</v>
      </c>
      <c r="M39" s="14">
        <f>D39/'NTE NTF Grid Feb March 2022'!D39-1</f>
        <v>2.0000051375650418E-2</v>
      </c>
      <c r="T39" s="14">
        <f t="shared" si="4"/>
        <v>5.162003125285719E-2</v>
      </c>
      <c r="U39" s="14">
        <f t="shared" si="3"/>
        <v>5.1678022783273825E-2</v>
      </c>
      <c r="V39" s="14">
        <f t="shared" si="3"/>
        <v>5.1733801993689932E-2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workbookViewId="0">
      <selection activeCell="A2" sqref="A2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28</v>
      </c>
    </row>
    <row r="2" spans="1:27" ht="18.75" x14ac:dyDescent="0.3">
      <c r="A2" s="1" t="s">
        <v>29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'NTE NTF Grid Sept 2022'!B7</f>
        <v>48649.68</v>
      </c>
      <c r="C7" s="8">
        <f>'NTE NTF Grid Sept 2022'!C7</f>
        <v>53404.01</v>
      </c>
      <c r="D7" s="8">
        <f>'NTE NTF Grid Sept 2022'!D7</f>
        <v>62955.71</v>
      </c>
      <c r="E7" s="8">
        <f>'NTE NTF Grid Sept 2022'!E7</f>
        <v>72558.570000000007</v>
      </c>
      <c r="F7" s="8">
        <f>'NTE NTF Grid Sept 2022'!F7</f>
        <v>79594.63</v>
      </c>
      <c r="G7" s="8">
        <f>'NTE NTF Grid Sept 2022'!G7</f>
        <v>89852.6</v>
      </c>
      <c r="H7" s="8">
        <f>'NTE NTF Grid Sept 2022'!H7</f>
        <v>94606.92</v>
      </c>
      <c r="I7" s="8">
        <f>'NTE NTF Grid Sept 2022'!I7</f>
        <v>101702.43</v>
      </c>
      <c r="K7" s="5">
        <f>B7/'NTE NTF Grid Sept 2022'!B7-1</f>
        <v>0</v>
      </c>
      <c r="L7" s="5">
        <f>C7/'NTE NTF Grid Sept 2022'!C7-1</f>
        <v>0</v>
      </c>
      <c r="M7" s="5">
        <f>D7/'NTE NTF Grid Sept 2022'!D7-1</f>
        <v>0</v>
      </c>
      <c r="N7" s="5">
        <f>E7/'NTE NTF Grid Sept 2022'!E7-1</f>
        <v>0</v>
      </c>
      <c r="O7" s="5">
        <f>F7/'NTE NTF Grid Sept 2022'!F7-1</f>
        <v>0</v>
      </c>
      <c r="P7" s="5">
        <f>G7/'NTE NTF Grid Sept 2022'!G7-1</f>
        <v>0</v>
      </c>
      <c r="Q7" s="5">
        <f>H7/'NTE NTF Grid Sept 2022'!H7-1</f>
        <v>0</v>
      </c>
      <c r="R7" s="5">
        <f>I7/'NTE NTF Grid Sept 2022'!I7-1</f>
        <v>0</v>
      </c>
    </row>
    <row r="8" spans="1:27" x14ac:dyDescent="0.25">
      <c r="A8" s="2">
        <v>1.5</v>
      </c>
      <c r="B8" s="8">
        <f>'NTE NTF Grid Sept 2022'!B8</f>
        <v>49516.55</v>
      </c>
      <c r="C8" s="8">
        <f>'NTE NTF Grid Sept 2022'!C8</f>
        <v>54358.14</v>
      </c>
      <c r="D8" s="8">
        <f>'NTE NTF Grid Sept 2022'!D8</f>
        <v>64083.199999999997</v>
      </c>
      <c r="E8" s="8">
        <f>'NTE NTF Grid Sept 2022'!E8</f>
        <v>73862.929999999993</v>
      </c>
      <c r="F8" s="8">
        <f>'NTE NTF Grid Sept 2022'!F8</f>
        <v>81025.83</v>
      </c>
      <c r="G8" s="8">
        <f>'NTE NTF Grid Sept 2022'!G8</f>
        <v>91473.43</v>
      </c>
      <c r="H8" s="8">
        <f>'NTE NTF Grid Sept 2022'!H8</f>
        <v>96313.86</v>
      </c>
      <c r="I8" s="8">
        <f>'NTE NTF Grid Sept 2022'!I8</f>
        <v>103537.4</v>
      </c>
      <c r="K8" s="5">
        <f>B8/'NTE NTF Grid Sept 2022'!B8-1</f>
        <v>0</v>
      </c>
      <c r="L8" s="5">
        <f>C8/'NTE NTF Grid Sept 2022'!C8-1</f>
        <v>0</v>
      </c>
      <c r="M8" s="5">
        <f>D8/'NTE NTF Grid Sept 2022'!D8-1</f>
        <v>0</v>
      </c>
      <c r="N8" s="5">
        <f>E8/'NTE NTF Grid Sept 2022'!E8-1</f>
        <v>0</v>
      </c>
      <c r="O8" s="5">
        <f>F8/'NTE NTF Grid Sept 2022'!F8-1</f>
        <v>0</v>
      </c>
      <c r="P8" s="5">
        <f>G8/'NTE NTF Grid Sept 2022'!G8-1</f>
        <v>0</v>
      </c>
      <c r="Q8" s="5">
        <f>H8/'NTE NTF Grid Sept 2022'!H8-1</f>
        <v>0</v>
      </c>
      <c r="R8" s="5">
        <f>I8/'NTE NTF Grid Sept 2022'!I8-1</f>
        <v>0</v>
      </c>
    </row>
    <row r="9" spans="1:27" x14ac:dyDescent="0.25">
      <c r="A9" s="2">
        <v>2</v>
      </c>
      <c r="B9" s="8">
        <f>'NTE NTF Grid Sept 2022'!B9</f>
        <v>50400.83</v>
      </c>
      <c r="C9" s="8">
        <f>'NTE NTF Grid Sept 2022'!C9</f>
        <v>55330.87</v>
      </c>
      <c r="D9" s="8">
        <f>'NTE NTF Grid Sept 2022'!D9</f>
        <v>65232.79</v>
      </c>
      <c r="E9" s="8">
        <f>'NTE NTF Grid Sept 2022'!E9</f>
        <v>75189.399999999994</v>
      </c>
      <c r="F9" s="8">
        <f>'NTE NTF Grid Sept 2022'!F9</f>
        <v>82484.92</v>
      </c>
      <c r="G9" s="8">
        <f>'NTE NTF Grid Sept 2022'!G9</f>
        <v>93122.21</v>
      </c>
      <c r="H9" s="8">
        <f>'NTE NTF Grid Sept 2022'!H9</f>
        <v>98051.03</v>
      </c>
      <c r="I9" s="8">
        <f>'NTE NTF Grid Sept 2022'!I9</f>
        <v>105404.86</v>
      </c>
      <c r="K9" s="5">
        <f>B9/'NTE NTF Grid Sept 2022'!B9-1</f>
        <v>0</v>
      </c>
      <c r="L9" s="5">
        <f>C9/'NTE NTF Grid Sept 2022'!C9-1</f>
        <v>0</v>
      </c>
      <c r="M9" s="5">
        <f>D9/'NTE NTF Grid Sept 2022'!D9-1</f>
        <v>0</v>
      </c>
      <c r="N9" s="5">
        <f>E9/'NTE NTF Grid Sept 2022'!E9-1</f>
        <v>0</v>
      </c>
      <c r="O9" s="5">
        <f>F9/'NTE NTF Grid Sept 2022'!F9-1</f>
        <v>0</v>
      </c>
      <c r="P9" s="5">
        <f>G9/'NTE NTF Grid Sept 2022'!G9-1</f>
        <v>0</v>
      </c>
      <c r="Q9" s="5">
        <f>H9/'NTE NTF Grid Sept 2022'!H9-1</f>
        <v>0</v>
      </c>
      <c r="R9" s="5">
        <f>I9/'NTE NTF Grid Sept 2022'!I9-1</f>
        <v>0</v>
      </c>
      <c r="T9" s="5">
        <f>B9/B7-1</f>
        <v>3.59950980150332E-2</v>
      </c>
      <c r="U9" s="5">
        <f t="shared" ref="U9:AA19" si="0">C9/C7-1</f>
        <v>3.6080811160060788E-2</v>
      </c>
      <c r="V9" s="5">
        <f t="shared" si="0"/>
        <v>3.6169554755239863E-2</v>
      </c>
      <c r="W9" s="5">
        <f t="shared" si="0"/>
        <v>3.6258018866689223E-2</v>
      </c>
      <c r="X9" s="5">
        <f t="shared" si="0"/>
        <v>3.6312625613059479E-2</v>
      </c>
      <c r="Y9" s="5">
        <f t="shared" si="0"/>
        <v>3.6388596434605125E-2</v>
      </c>
      <c r="Z9" s="5">
        <f t="shared" si="0"/>
        <v>3.6404419465299265E-2</v>
      </c>
      <c r="AA9" s="5">
        <f t="shared" si="0"/>
        <v>3.6404538219981575E-2</v>
      </c>
    </row>
    <row r="10" spans="1:27" x14ac:dyDescent="0.25">
      <c r="A10" s="2">
        <v>2.5</v>
      </c>
      <c r="B10" s="8">
        <f>'NTE NTF Grid Sept 2022'!B10</f>
        <v>51300.28</v>
      </c>
      <c r="C10" s="8">
        <f>'NTE NTF Grid Sept 2022'!C10</f>
        <v>56319.91</v>
      </c>
      <c r="D10" s="8">
        <f>'NTE NTF Grid Sept 2022'!D10</f>
        <v>66400.990000000005</v>
      </c>
      <c r="E10" s="8">
        <f>'NTE NTF Grid Sept 2022'!E10</f>
        <v>76541.440000000002</v>
      </c>
      <c r="F10" s="8">
        <f>'NTE NTF Grid Sept 2022'!F10</f>
        <v>83967.32</v>
      </c>
      <c r="G10" s="8">
        <f>'NTE NTF Grid Sept 2022'!G10</f>
        <v>94801.24</v>
      </c>
      <c r="H10" s="8">
        <f>'NTE NTF Grid Sept 2022'!H10</f>
        <v>99820.83</v>
      </c>
      <c r="I10" s="8">
        <f>'NTE NTF Grid Sept 2022'!I10</f>
        <v>107307.4</v>
      </c>
      <c r="K10" s="5">
        <f>B10/'NTE NTF Grid Sept 2022'!B10-1</f>
        <v>0</v>
      </c>
      <c r="L10" s="5">
        <f>C10/'NTE NTF Grid Sept 2022'!C10-1</f>
        <v>0</v>
      </c>
      <c r="M10" s="5">
        <f>D10/'NTE NTF Grid Sept 2022'!D10-1</f>
        <v>0</v>
      </c>
      <c r="N10" s="5">
        <f>E10/'NTE NTF Grid Sept 2022'!E10-1</f>
        <v>0</v>
      </c>
      <c r="O10" s="5">
        <f>F10/'NTE NTF Grid Sept 2022'!F10-1</f>
        <v>0</v>
      </c>
      <c r="P10" s="5">
        <f>G10/'NTE NTF Grid Sept 2022'!G10-1</f>
        <v>0</v>
      </c>
      <c r="Q10" s="5">
        <f>H10/'NTE NTF Grid Sept 2022'!H10-1</f>
        <v>0</v>
      </c>
      <c r="R10" s="5">
        <f>I10/'NTE NTF Grid Sept 2022'!I10-1</f>
        <v>0</v>
      </c>
      <c r="T10" s="5">
        <f t="shared" ref="T10:T19" si="1">B10/B8-1</f>
        <v>3.6022905473018563E-2</v>
      </c>
      <c r="U10" s="5">
        <f t="shared" si="0"/>
        <v>3.6089719037480039E-2</v>
      </c>
      <c r="V10" s="5">
        <f t="shared" si="0"/>
        <v>3.61684497653052E-2</v>
      </c>
      <c r="W10" s="5">
        <f t="shared" si="0"/>
        <v>3.626325140364739E-2</v>
      </c>
      <c r="X10" s="5">
        <f t="shared" si="0"/>
        <v>3.6303114698115424E-2</v>
      </c>
      <c r="Y10" s="5">
        <f t="shared" si="0"/>
        <v>3.6380072333572766E-2</v>
      </c>
      <c r="Z10" s="5">
        <f t="shared" si="0"/>
        <v>3.6411893366126158E-2</v>
      </c>
      <c r="AA10" s="5">
        <f t="shared" si="0"/>
        <v>3.6411963213292875E-2</v>
      </c>
    </row>
    <row r="11" spans="1:27" x14ac:dyDescent="0.25">
      <c r="A11" s="2">
        <v>3</v>
      </c>
      <c r="B11" s="8">
        <f>'NTE NTF Grid Sept 2022'!B11</f>
        <v>52217.18</v>
      </c>
      <c r="C11" s="8">
        <f>'NTE NTF Grid Sept 2022'!C11</f>
        <v>57327.57</v>
      </c>
      <c r="D11" s="8">
        <f>'NTE NTF Grid Sept 2022'!D11</f>
        <v>67592.47</v>
      </c>
      <c r="E11" s="8">
        <f>'NTE NTF Grid Sept 2022'!E11</f>
        <v>77916.75</v>
      </c>
      <c r="F11" s="8">
        <f>'NTE NTF Grid Sept 2022'!F11</f>
        <v>85479.93</v>
      </c>
      <c r="G11" s="8">
        <f>'NTE NTF Grid Sept 2022'!G11</f>
        <v>96510.5</v>
      </c>
      <c r="H11" s="8">
        <f>'NTE NTF Grid Sept 2022'!H11</f>
        <v>101622.01</v>
      </c>
      <c r="I11" s="8">
        <f>'NTE NTF Grid Sept 2022'!I11</f>
        <v>109243.66</v>
      </c>
      <c r="K11" s="5">
        <f>B11/'NTE NTF Grid Sept 2022'!B11-1</f>
        <v>0</v>
      </c>
      <c r="L11" s="5">
        <f>C11/'NTE NTF Grid Sept 2022'!C11-1</f>
        <v>0</v>
      </c>
      <c r="M11" s="5">
        <f>D11/'NTE NTF Grid Sept 2022'!D11-1</f>
        <v>0</v>
      </c>
      <c r="N11" s="5">
        <f>E11/'NTE NTF Grid Sept 2022'!E11-1</f>
        <v>0</v>
      </c>
      <c r="O11" s="5">
        <f>F11/'NTE NTF Grid Sept 2022'!F11-1</f>
        <v>0</v>
      </c>
      <c r="P11" s="5">
        <f>G11/'NTE NTF Grid Sept 2022'!G11-1</f>
        <v>0</v>
      </c>
      <c r="Q11" s="5">
        <f>H11/'NTE NTF Grid Sept 2022'!H11-1</f>
        <v>0</v>
      </c>
      <c r="R11" s="5">
        <f>I11/'NTE NTF Grid Sept 2022'!I11-1</f>
        <v>0</v>
      </c>
      <c r="T11" s="5">
        <f t="shared" si="1"/>
        <v>3.6038096991656721E-2</v>
      </c>
      <c r="U11" s="5">
        <f t="shared" si="0"/>
        <v>3.6086546262511288E-2</v>
      </c>
      <c r="V11" s="5">
        <f t="shared" si="0"/>
        <v>3.6173219020679603E-2</v>
      </c>
      <c r="W11" s="5">
        <f t="shared" si="0"/>
        <v>3.6273065086302125E-2</v>
      </c>
      <c r="X11" s="5">
        <f t="shared" si="0"/>
        <v>3.6309788504371499E-2</v>
      </c>
      <c r="Y11" s="5">
        <f t="shared" si="0"/>
        <v>3.6385412244833937E-2</v>
      </c>
      <c r="Z11" s="5">
        <f t="shared" si="0"/>
        <v>3.6419607218812544E-2</v>
      </c>
      <c r="AA11" s="5">
        <f t="shared" si="0"/>
        <v>3.6419573063329436E-2</v>
      </c>
    </row>
    <row r="12" spans="1:27" x14ac:dyDescent="0.25">
      <c r="A12" s="2">
        <v>3.5</v>
      </c>
      <c r="B12" s="8">
        <f>'NTE NTF Grid Sept 2022'!B12</f>
        <v>53150.36</v>
      </c>
      <c r="C12" s="8">
        <f>'NTE NTF Grid Sept 2022'!C12</f>
        <v>58352.639999999999</v>
      </c>
      <c r="D12" s="8">
        <f>'NTE NTF Grid Sept 2022'!D12</f>
        <v>68803.77</v>
      </c>
      <c r="E12" s="8">
        <f>'NTE NTF Grid Sept 2022'!E12</f>
        <v>79316.539999999994</v>
      </c>
      <c r="F12" s="8">
        <f>'NTE NTF Grid Sept 2022'!F12</f>
        <v>87020.49</v>
      </c>
      <c r="G12" s="8">
        <f>'NTE NTF Grid Sept 2022'!G12</f>
        <v>98251.19</v>
      </c>
      <c r="H12" s="8">
        <f>'NTE NTF Grid Sept 2022'!H12</f>
        <v>103455.81</v>
      </c>
      <c r="I12" s="8">
        <f>'NTE NTF Grid Sept 2022'!I12</f>
        <v>111214.99</v>
      </c>
      <c r="K12" s="5">
        <f>B12/'NTE NTF Grid Sept 2022'!B12-1</f>
        <v>0</v>
      </c>
      <c r="L12" s="5">
        <f>C12/'NTE NTF Grid Sept 2022'!C12-1</f>
        <v>0</v>
      </c>
      <c r="M12" s="5">
        <f>D12/'NTE NTF Grid Sept 2022'!D12-1</f>
        <v>0</v>
      </c>
      <c r="N12" s="5">
        <f>E12/'NTE NTF Grid Sept 2022'!E12-1</f>
        <v>0</v>
      </c>
      <c r="O12" s="5">
        <f>F12/'NTE NTF Grid Sept 2022'!F12-1</f>
        <v>0</v>
      </c>
      <c r="P12" s="5">
        <f>G12/'NTE NTF Grid Sept 2022'!G12-1</f>
        <v>0</v>
      </c>
      <c r="Q12" s="5">
        <f>H12/'NTE NTF Grid Sept 2022'!H12-1</f>
        <v>0</v>
      </c>
      <c r="R12" s="5">
        <f>I12/'NTE NTF Grid Sept 2022'!I12-1</f>
        <v>0</v>
      </c>
      <c r="T12" s="5">
        <f t="shared" si="1"/>
        <v>3.6063740782701359E-2</v>
      </c>
      <c r="U12" s="5">
        <f t="shared" si="0"/>
        <v>3.6092564778601233E-2</v>
      </c>
      <c r="V12" s="5">
        <f t="shared" si="0"/>
        <v>3.6185906264349255E-2</v>
      </c>
      <c r="W12" s="5">
        <f t="shared" si="0"/>
        <v>3.6256177046054994E-2</v>
      </c>
      <c r="X12" s="5">
        <f t="shared" si="0"/>
        <v>3.6361408224056646E-2</v>
      </c>
      <c r="Y12" s="5">
        <f t="shared" si="0"/>
        <v>3.6391401631455489E-2</v>
      </c>
      <c r="Z12" s="5">
        <f t="shared" si="0"/>
        <v>3.6415044835832244E-2</v>
      </c>
      <c r="AA12" s="5">
        <f t="shared" si="0"/>
        <v>3.6414916399055475E-2</v>
      </c>
    </row>
    <row r="13" spans="1:27" x14ac:dyDescent="0.25">
      <c r="A13" s="2">
        <v>4</v>
      </c>
      <c r="B13" s="8">
        <f>'NTE NTF Grid Sept 2022'!B13</f>
        <v>54099.83</v>
      </c>
      <c r="C13" s="8">
        <f>'NTE NTF Grid Sept 2022'!C13</f>
        <v>59397.5</v>
      </c>
      <c r="D13" s="8">
        <f>'NTE NTF Grid Sept 2022'!D13</f>
        <v>70039.460000000006</v>
      </c>
      <c r="E13" s="8">
        <f>'NTE NTF Grid Sept 2022'!E13</f>
        <v>80744.240000000005</v>
      </c>
      <c r="F13" s="8">
        <f>'NTE NTF Grid Sept 2022'!F13</f>
        <v>88586.63</v>
      </c>
      <c r="G13" s="8">
        <f>'NTE NTF Grid Sept 2022'!G13</f>
        <v>100024.45</v>
      </c>
      <c r="H13" s="8">
        <f>'NTE NTF Grid Sept 2022'!H13</f>
        <v>105324.5</v>
      </c>
      <c r="I13" s="8">
        <f>'NTE NTF Grid Sept 2022'!I13</f>
        <v>113223.83</v>
      </c>
      <c r="K13" s="5">
        <f>B13/'NTE NTF Grid Sept 2022'!B13-1</f>
        <v>0</v>
      </c>
      <c r="L13" s="5">
        <f>C13/'NTE NTF Grid Sept 2022'!C13-1</f>
        <v>0</v>
      </c>
      <c r="M13" s="5">
        <f>D13/'NTE NTF Grid Sept 2022'!D13-1</f>
        <v>0</v>
      </c>
      <c r="N13" s="5">
        <f>E13/'NTE NTF Grid Sept 2022'!E13-1</f>
        <v>0</v>
      </c>
      <c r="O13" s="5">
        <f>F13/'NTE NTF Grid Sept 2022'!F13-1</f>
        <v>0</v>
      </c>
      <c r="P13" s="5">
        <f>G13/'NTE NTF Grid Sept 2022'!G13-1</f>
        <v>0</v>
      </c>
      <c r="Q13" s="5">
        <f>H13/'NTE NTF Grid Sept 2022'!H13-1</f>
        <v>0</v>
      </c>
      <c r="R13" s="5">
        <f>I13/'NTE NTF Grid Sept 2022'!I13-1</f>
        <v>0</v>
      </c>
      <c r="T13" s="5">
        <f t="shared" si="1"/>
        <v>3.6054225831421816E-2</v>
      </c>
      <c r="U13" s="5">
        <f t="shared" si="0"/>
        <v>3.6107059831770316E-2</v>
      </c>
      <c r="V13" s="5">
        <f t="shared" si="0"/>
        <v>3.6202109495332868E-2</v>
      </c>
      <c r="W13" s="5">
        <f t="shared" si="0"/>
        <v>3.628860289989011E-2</v>
      </c>
      <c r="X13" s="5">
        <f t="shared" si="0"/>
        <v>3.634420383825776E-2</v>
      </c>
      <c r="Y13" s="5">
        <f t="shared" si="0"/>
        <v>3.6410027924422605E-2</v>
      </c>
      <c r="Z13" s="5">
        <f t="shared" si="0"/>
        <v>3.6433937884125855E-2</v>
      </c>
      <c r="AA13" s="5">
        <f t="shared" si="0"/>
        <v>3.6433876345776106E-2</v>
      </c>
    </row>
    <row r="14" spans="1:27" x14ac:dyDescent="0.25">
      <c r="A14" s="2">
        <v>4.5</v>
      </c>
      <c r="B14" s="8">
        <f>'NTE NTF Grid Sept 2022'!B14</f>
        <v>55065.58</v>
      </c>
      <c r="C14" s="8">
        <f>'NTE NTF Grid Sept 2022'!C14</f>
        <v>60462.19</v>
      </c>
      <c r="D14" s="8">
        <f>'NTE NTF Grid Sept 2022'!D14</f>
        <v>71296.09</v>
      </c>
      <c r="E14" s="8">
        <f>'NTE NTF Grid Sept 2022'!E14</f>
        <v>82197.52</v>
      </c>
      <c r="F14" s="8">
        <f>'NTE NTF Grid Sept 2022'!F14</f>
        <v>90183.06</v>
      </c>
      <c r="G14" s="8">
        <f>'NTE NTF Grid Sept 2022'!G14</f>
        <v>101830.3</v>
      </c>
      <c r="H14" s="8">
        <f>'NTE NTF Grid Sept 2022'!H14</f>
        <v>107225.77</v>
      </c>
      <c r="I14" s="8">
        <f>'NTE NTF Grid Sept 2022'!I14</f>
        <v>115267.68</v>
      </c>
      <c r="K14" s="5">
        <f>B14/'NTE NTF Grid Sept 2022'!B14-1</f>
        <v>0</v>
      </c>
      <c r="L14" s="5">
        <f>C14/'NTE NTF Grid Sept 2022'!C14-1</f>
        <v>0</v>
      </c>
      <c r="M14" s="5">
        <f>D14/'NTE NTF Grid Sept 2022'!D14-1</f>
        <v>0</v>
      </c>
      <c r="N14" s="5">
        <f>E14/'NTE NTF Grid Sept 2022'!E14-1</f>
        <v>0</v>
      </c>
      <c r="O14" s="5">
        <f>F14/'NTE NTF Grid Sept 2022'!F14-1</f>
        <v>0</v>
      </c>
      <c r="P14" s="5">
        <f>G14/'NTE NTF Grid Sept 2022'!G14-1</f>
        <v>0</v>
      </c>
      <c r="Q14" s="5">
        <f>H14/'NTE NTF Grid Sept 2022'!H14-1</f>
        <v>0</v>
      </c>
      <c r="R14" s="5">
        <f>I14/'NTE NTF Grid Sept 2022'!I14-1</f>
        <v>0</v>
      </c>
      <c r="T14" s="5">
        <f t="shared" si="1"/>
        <v>3.6033998640837117E-2</v>
      </c>
      <c r="U14" s="5">
        <f t="shared" si="0"/>
        <v>3.615174908967278E-2</v>
      </c>
      <c r="V14" s="5">
        <f t="shared" si="0"/>
        <v>3.622359646862372E-2</v>
      </c>
      <c r="W14" s="5">
        <f t="shared" si="0"/>
        <v>3.6322562734077968E-2</v>
      </c>
      <c r="X14" s="5">
        <f t="shared" si="0"/>
        <v>3.6342819949646277E-2</v>
      </c>
      <c r="Y14" s="5">
        <f t="shared" si="0"/>
        <v>3.6428159292523521E-2</v>
      </c>
      <c r="Z14" s="5">
        <f t="shared" si="0"/>
        <v>3.6440292720147927E-2</v>
      </c>
      <c r="AA14" s="5">
        <f t="shared" si="0"/>
        <v>3.6440141747079213E-2</v>
      </c>
    </row>
    <row r="15" spans="1:27" x14ac:dyDescent="0.25">
      <c r="A15" s="2">
        <v>5</v>
      </c>
      <c r="B15" s="8">
        <f>'NTE NTF Grid Sept 2022'!B15</f>
        <v>56051.12</v>
      </c>
      <c r="C15" s="8">
        <f>'NTE NTF Grid Sept 2022'!C15</f>
        <v>61545.45</v>
      </c>
      <c r="D15" s="8">
        <f>'NTE NTF Grid Sept 2022'!D15</f>
        <v>72577.210000000006</v>
      </c>
      <c r="E15" s="8">
        <f>'NTE NTF Grid Sept 2022'!E15</f>
        <v>83676.39</v>
      </c>
      <c r="F15" s="8">
        <f>'NTE NTF Grid Sept 2022'!F15</f>
        <v>91806.22</v>
      </c>
      <c r="G15" s="8">
        <f>'NTE NTF Grid Sept 2022'!G15</f>
        <v>103667.58</v>
      </c>
      <c r="H15" s="8">
        <f>'NTE NTF Grid Sept 2022'!H15</f>
        <v>109163.05</v>
      </c>
      <c r="I15" s="8">
        <f>'NTE NTF Grid Sept 2022'!I15</f>
        <v>117350.27</v>
      </c>
      <c r="K15" s="5">
        <f>B15/'NTE NTF Grid Sept 2022'!B15-1</f>
        <v>0</v>
      </c>
      <c r="L15" s="5">
        <f>C15/'NTE NTF Grid Sept 2022'!C15-1</f>
        <v>0</v>
      </c>
      <c r="M15" s="5">
        <f>D15/'NTE NTF Grid Sept 2022'!D15-1</f>
        <v>0</v>
      </c>
      <c r="N15" s="5">
        <f>E15/'NTE NTF Grid Sept 2022'!E15-1</f>
        <v>0</v>
      </c>
      <c r="O15" s="5">
        <f>F15/'NTE NTF Grid Sept 2022'!F15-1</f>
        <v>0</v>
      </c>
      <c r="P15" s="5">
        <f>G15/'NTE NTF Grid Sept 2022'!G15-1</f>
        <v>0</v>
      </c>
      <c r="Q15" s="5">
        <f>H15/'NTE NTF Grid Sept 2022'!H15-1</f>
        <v>0</v>
      </c>
      <c r="R15" s="5">
        <f>I15/'NTE NTF Grid Sept 2022'!I15-1</f>
        <v>0</v>
      </c>
      <c r="T15" s="5">
        <f t="shared" si="1"/>
        <v>3.6068320362559358E-2</v>
      </c>
      <c r="U15" s="5">
        <f t="shared" si="0"/>
        <v>3.616229639294577E-2</v>
      </c>
      <c r="V15" s="5">
        <f t="shared" si="0"/>
        <v>3.6233146286393403E-2</v>
      </c>
      <c r="W15" s="5">
        <f t="shared" si="0"/>
        <v>3.6314045435315245E-2</v>
      </c>
      <c r="X15" s="5">
        <f t="shared" si="0"/>
        <v>3.634397199667716E-2</v>
      </c>
      <c r="Y15" s="5">
        <f t="shared" si="0"/>
        <v>3.6422394724489937E-2</v>
      </c>
      <c r="Z15" s="5">
        <f t="shared" si="0"/>
        <v>3.6444986684009972E-2</v>
      </c>
      <c r="AA15" s="5">
        <f t="shared" si="0"/>
        <v>3.6444978058064237E-2</v>
      </c>
    </row>
    <row r="16" spans="1:27" x14ac:dyDescent="0.25">
      <c r="A16" s="2">
        <v>5.5</v>
      </c>
      <c r="B16" s="8">
        <f>'NTE NTF Grid Sept 2022'!B16</f>
        <v>57052.93</v>
      </c>
      <c r="C16" s="8">
        <f>'NTE NTF Grid Sept 2022'!C16</f>
        <v>62648.51</v>
      </c>
      <c r="D16" s="8">
        <f>'NTE NTF Grid Sept 2022'!D16</f>
        <v>73879.210000000006</v>
      </c>
      <c r="E16" s="8">
        <f>'NTE NTF Grid Sept 2022'!E16</f>
        <v>85180.9</v>
      </c>
      <c r="F16" s="8">
        <f>'NTE NTF Grid Sept 2022'!F16</f>
        <v>93460.81</v>
      </c>
      <c r="G16" s="8">
        <f>'NTE NTF Grid Sept 2022'!G16</f>
        <v>105539.73</v>
      </c>
      <c r="H16" s="8">
        <f>'NTE NTF Grid Sept 2022'!H16</f>
        <v>111135.31</v>
      </c>
      <c r="I16" s="8">
        <f>'NTE NTF Grid Sept 2022'!I16</f>
        <v>119470.44</v>
      </c>
      <c r="K16" s="5">
        <f>B16/'NTE NTF Grid Sept 2022'!B16-1</f>
        <v>0</v>
      </c>
      <c r="L16" s="5">
        <f>C16/'NTE NTF Grid Sept 2022'!C16-1</f>
        <v>0</v>
      </c>
      <c r="M16" s="5">
        <f>D16/'NTE NTF Grid Sept 2022'!D16-1</f>
        <v>0</v>
      </c>
      <c r="N16" s="5">
        <f>E16/'NTE NTF Grid Sept 2022'!E16-1</f>
        <v>0</v>
      </c>
      <c r="O16" s="5">
        <f>F16/'NTE NTF Grid Sept 2022'!F16-1</f>
        <v>0</v>
      </c>
      <c r="P16" s="5">
        <f>G16/'NTE NTF Grid Sept 2022'!G16-1</f>
        <v>0</v>
      </c>
      <c r="Q16" s="5">
        <f>H16/'NTE NTF Grid Sept 2022'!H16-1</f>
        <v>0</v>
      </c>
      <c r="R16" s="5">
        <f>I16/'NTE NTF Grid Sept 2022'!I16-1</f>
        <v>0</v>
      </c>
      <c r="T16" s="5">
        <f t="shared" si="1"/>
        <v>3.6090603240717778E-2</v>
      </c>
      <c r="U16" s="5">
        <f t="shared" si="0"/>
        <v>3.6160119241463118E-2</v>
      </c>
      <c r="V16" s="5">
        <f t="shared" si="0"/>
        <v>3.6230878860257443E-2</v>
      </c>
      <c r="W16" s="5">
        <f t="shared" si="0"/>
        <v>3.629525562328384E-2</v>
      </c>
      <c r="X16" s="5">
        <f t="shared" si="0"/>
        <v>3.6345517661520832E-2</v>
      </c>
      <c r="Y16" s="5">
        <f t="shared" si="0"/>
        <v>3.6427566254837673E-2</v>
      </c>
      <c r="Z16" s="5">
        <f t="shared" si="0"/>
        <v>3.6460824669293457E-2</v>
      </c>
      <c r="AA16" s="5">
        <f t="shared" si="0"/>
        <v>3.6460870905010045E-2</v>
      </c>
    </row>
    <row r="17" spans="1:27" x14ac:dyDescent="0.25">
      <c r="A17" s="2">
        <v>6</v>
      </c>
      <c r="B17" s="28">
        <f>ROUND(B15*1.0437,2)</f>
        <v>58500.55</v>
      </c>
      <c r="C17" s="28">
        <f>ROUND(C15*1.0438,2)</f>
        <v>64241.14</v>
      </c>
      <c r="D17" s="28">
        <f>ROUND(D15*1.0438,2)</f>
        <v>75756.09</v>
      </c>
      <c r="E17" s="28">
        <f t="shared" ref="B17:I17" si="2">ROUND(E15*1.0439,2)</f>
        <v>87349.78</v>
      </c>
      <c r="F17" s="28">
        <f>ROUND(F15*1.044,2)</f>
        <v>95845.69</v>
      </c>
      <c r="G17" s="28">
        <f>ROUND(G15*1.044,2)</f>
        <v>108228.95</v>
      </c>
      <c r="H17" s="28">
        <f>ROUND(H15*1.0441,2)</f>
        <v>113977.14</v>
      </c>
      <c r="I17" s="28">
        <f>ROUND(I15*1.0441,2)</f>
        <v>122525.42</v>
      </c>
      <c r="K17" s="5">
        <f>B17/'NTE NTF Grid Sept 2022'!B17-1</f>
        <v>7.3758158375898386E-3</v>
      </c>
      <c r="L17" s="5">
        <f>C17/'NTE NTF Grid Sept 2022'!C17-1</f>
        <v>7.4217627152983745E-3</v>
      </c>
      <c r="M17" s="5">
        <f>D17/'NTE NTF Grid Sept 2022'!D17-1</f>
        <v>7.3498045831994485E-3</v>
      </c>
      <c r="N17" s="5">
        <f>E17/'NTE NTF Grid Sept 2022'!E17-1</f>
        <v>7.3670024257597166E-3</v>
      </c>
      <c r="O17" s="5">
        <f>F17/'NTE NTF Grid Sept 2022'!F17-1</f>
        <v>7.4071138858475827E-3</v>
      </c>
      <c r="P17" s="5">
        <f>G17/'NTE NTF Grid Sept 2022'!G17-1</f>
        <v>7.3446684209508284E-3</v>
      </c>
      <c r="Q17" s="5">
        <f>H17/'NTE NTF Grid Sept 2022'!H17-1</f>
        <v>7.4291588851462809E-3</v>
      </c>
      <c r="R17" s="5">
        <f>I17/'NTE NTF Grid Sept 2022'!I17-1</f>
        <v>7.4290908839758085E-3</v>
      </c>
      <c r="T17" s="5">
        <f t="shared" si="1"/>
        <v>4.3699929635661272E-2</v>
      </c>
      <c r="U17" s="5">
        <f t="shared" si="0"/>
        <v>4.3799988463810058E-2</v>
      </c>
      <c r="V17" s="5">
        <f t="shared" si="0"/>
        <v>4.3799975226382903E-2</v>
      </c>
      <c r="W17" s="5">
        <f t="shared" si="0"/>
        <v>4.3899957921224919E-2</v>
      </c>
      <c r="X17" s="5">
        <f t="shared" si="0"/>
        <v>4.3999959915570042E-2</v>
      </c>
      <c r="Y17" s="5">
        <f t="shared" si="0"/>
        <v>4.3999966045315198E-2</v>
      </c>
      <c r="Z17" s="5">
        <f t="shared" si="0"/>
        <v>4.4099995373892531E-2</v>
      </c>
      <c r="AA17" s="5">
        <f t="shared" si="0"/>
        <v>4.410002635699084E-2</v>
      </c>
    </row>
    <row r="18" spans="1:27" x14ac:dyDescent="0.25">
      <c r="A18" s="2">
        <v>6.5</v>
      </c>
      <c r="B18" s="28">
        <f>ROUND(B16*1.0437,2)</f>
        <v>59546.14</v>
      </c>
      <c r="C18" s="28">
        <f>ROUND(C16*1.0438,2)</f>
        <v>65392.51</v>
      </c>
      <c r="D18" s="28">
        <f>ROUND(D16*1.0438,2)</f>
        <v>77115.12</v>
      </c>
      <c r="E18" s="28">
        <f t="shared" ref="C18:I18" si="3">ROUND(E16*1.0439,2)</f>
        <v>88920.34</v>
      </c>
      <c r="F18" s="28">
        <f>ROUND(F16*1.044,2)</f>
        <v>97573.09</v>
      </c>
      <c r="G18" s="28">
        <f>ROUND(G16*1.044,2)</f>
        <v>110183.48</v>
      </c>
      <c r="H18" s="28">
        <f>ROUND(H16*1.0441,2)</f>
        <v>116036.38</v>
      </c>
      <c r="I18" s="28">
        <f>ROUND(I16*1.0441,2)</f>
        <v>124739.09</v>
      </c>
      <c r="K18" s="5">
        <f>B18/'NTE NTF Grid Sept 2022'!B18-1</f>
        <v>7.3961714095460707E-3</v>
      </c>
      <c r="L18" s="5">
        <f>C18/'NTE NTF Grid Sept 2022'!C18-1</f>
        <v>7.4622370226236079E-3</v>
      </c>
      <c r="M18" s="5">
        <f>D18/'NTE NTF Grid Sept 2022'!D18-1</f>
        <v>7.3572298849238216E-3</v>
      </c>
      <c r="N18" s="5">
        <f>E18/'NTE NTF Grid Sept 2022'!E18-1</f>
        <v>7.3926157225381317E-3</v>
      </c>
      <c r="O18" s="5">
        <f>F18/'NTE NTF Grid Sept 2022'!F18-1</f>
        <v>7.4391402439522025E-3</v>
      </c>
      <c r="P18" s="5">
        <f>G18/'NTE NTF Grid Sept 2022'!G18-1</f>
        <v>7.3826988903140656E-3</v>
      </c>
      <c r="Q18" s="5">
        <f>H18/'NTE NTF Grid Sept 2022'!H18-1</f>
        <v>7.4668962044905918E-3</v>
      </c>
      <c r="R18" s="5">
        <f>I18/'NTE NTF Grid Sept 2022'!I18-1</f>
        <v>7.4668912174962188E-3</v>
      </c>
      <c r="T18" s="5">
        <f t="shared" si="1"/>
        <v>4.3699946698618319E-2</v>
      </c>
      <c r="U18" s="5">
        <f t="shared" si="0"/>
        <v>4.3799924371704879E-2</v>
      </c>
      <c r="V18" s="5">
        <f t="shared" si="0"/>
        <v>4.3800008148435543E-2</v>
      </c>
      <c r="W18" s="5">
        <f t="shared" si="0"/>
        <v>4.3899982273021276E-2</v>
      </c>
      <c r="X18" s="5">
        <f t="shared" si="0"/>
        <v>4.4000046650569447E-2</v>
      </c>
      <c r="Y18" s="5">
        <f t="shared" si="0"/>
        <v>4.4000017813196957E-2</v>
      </c>
      <c r="Z18" s="5">
        <f t="shared" si="0"/>
        <v>4.4100025455456215E-2</v>
      </c>
      <c r="AA18" s="5">
        <f t="shared" si="0"/>
        <v>4.4100030099495591E-2</v>
      </c>
    </row>
    <row r="19" spans="1:27" x14ac:dyDescent="0.25">
      <c r="A19" s="6">
        <v>7</v>
      </c>
      <c r="B19" s="10">
        <f>'NTE NTF Grid Sept 2022'!B19</f>
        <v>61061.17</v>
      </c>
      <c r="C19" s="10">
        <f>'NTE NTF Grid Sept 2022'!C19</f>
        <v>67055.48</v>
      </c>
      <c r="D19" s="10">
        <f>'NTE NTF Grid Sept 2022'!D19</f>
        <v>79085.36</v>
      </c>
      <c r="E19" s="10">
        <f>'NTE NTF Grid Sept 2022'!E19</f>
        <v>91192.03</v>
      </c>
      <c r="F19" s="10">
        <f>'NTE NTF Grid Sept 2022'!F19</f>
        <v>100062.98</v>
      </c>
      <c r="G19" s="10">
        <f>'NTE NTF Grid Sept 2022'!G19</f>
        <v>113005.74</v>
      </c>
      <c r="H19" s="10">
        <f>'NTE NTF Grid Sept 2022'!H19</f>
        <v>119000.02</v>
      </c>
      <c r="I19" s="11">
        <f>'NTE NTF Grid Sept 2022'!I19</f>
        <v>127925.02</v>
      </c>
      <c r="J19" s="20"/>
      <c r="K19" s="14">
        <f>B19/'NTE NTF Grid Sept 2022'!B19-1</f>
        <v>0</v>
      </c>
      <c r="L19" s="14">
        <f>C19/'NTE NTF Grid Sept 2022'!C19-1</f>
        <v>0</v>
      </c>
      <c r="M19" s="14">
        <f>D19/'NTE NTF Grid Sept 2022'!D19-1</f>
        <v>0</v>
      </c>
      <c r="N19" s="14">
        <f>E19/'NTE NTF Grid Sept 2022'!E19-1</f>
        <v>0</v>
      </c>
      <c r="O19" s="14">
        <f>F19/'NTE NTF Grid Sept 2022'!F19-1</f>
        <v>0</v>
      </c>
      <c r="P19" s="14">
        <f>G19/'NTE NTF Grid Sept 2022'!G19-1</f>
        <v>0</v>
      </c>
      <c r="Q19" s="14">
        <f>H19/'NTE NTF Grid Sept 2022'!H19-1</f>
        <v>0</v>
      </c>
      <c r="R19" s="14">
        <f>I19/'NTE NTF Grid Sept 2022'!I19-1</f>
        <v>0</v>
      </c>
      <c r="T19" s="14">
        <f t="shared" si="1"/>
        <v>4.3770870530277062E-2</v>
      </c>
      <c r="U19" s="14">
        <f t="shared" si="0"/>
        <v>4.3808998408185085E-2</v>
      </c>
      <c r="V19" s="14">
        <f t="shared" si="0"/>
        <v>4.3947225892994268E-2</v>
      </c>
      <c r="W19" s="14">
        <f t="shared" si="0"/>
        <v>4.3986945359221208E-2</v>
      </c>
      <c r="X19" s="14">
        <f t="shared" si="0"/>
        <v>4.4000830918949019E-2</v>
      </c>
      <c r="Y19" s="14">
        <f t="shared" si="0"/>
        <v>4.4135972861235384E-2</v>
      </c>
      <c r="Z19" s="14">
        <f t="shared" si="0"/>
        <v>4.4069187909084206E-2</v>
      </c>
      <c r="AA19" s="14">
        <f t="shared" si="0"/>
        <v>4.4069222533577257E-2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30</v>
      </c>
    </row>
    <row r="22" spans="1:27" ht="18.75" x14ac:dyDescent="0.3">
      <c r="A22" s="1" t="s">
        <v>29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ROUND(D7/12*10,2)</f>
        <v>52463.09</v>
      </c>
      <c r="C27" s="8">
        <f>ROUND(E7/12*10,2)</f>
        <v>60465.48</v>
      </c>
      <c r="D27" s="8">
        <f>ROUND(F7/12*10,2)</f>
        <v>66328.86</v>
      </c>
      <c r="K27" s="5">
        <f>B27/'NTE NTF Grid Sept 2022'!B27-1</f>
        <v>0</v>
      </c>
      <c r="L27" s="5">
        <f>C27/'NTE NTF Grid Sept 2022'!C27-1</f>
        <v>0</v>
      </c>
      <c r="M27" s="5">
        <f>D27/'NTE NTF Grid Sept 2022'!D27-1</f>
        <v>0</v>
      </c>
    </row>
    <row r="28" spans="1:27" x14ac:dyDescent="0.25">
      <c r="A28" s="2">
        <v>1.5</v>
      </c>
      <c r="B28" s="8">
        <f t="shared" ref="B28:D38" si="4">ROUND(D8/12*10,2)</f>
        <v>53402.67</v>
      </c>
      <c r="C28" s="8">
        <f t="shared" si="4"/>
        <v>61552.44</v>
      </c>
      <c r="D28" s="8">
        <f t="shared" si="4"/>
        <v>67521.53</v>
      </c>
      <c r="K28" s="5">
        <f>B28/'NTE NTF Grid Sept 2022'!B28-1</f>
        <v>0</v>
      </c>
      <c r="L28" s="5">
        <f>C28/'NTE NTF Grid Sept 2022'!C28-1</f>
        <v>0</v>
      </c>
      <c r="M28" s="5">
        <f>D28/'NTE NTF Grid Sept 2022'!D28-1</f>
        <v>0</v>
      </c>
    </row>
    <row r="29" spans="1:27" x14ac:dyDescent="0.25">
      <c r="A29" s="2">
        <v>2</v>
      </c>
      <c r="B29" s="8">
        <f t="shared" si="4"/>
        <v>54360.66</v>
      </c>
      <c r="C29" s="8">
        <f t="shared" si="4"/>
        <v>62657.83</v>
      </c>
      <c r="D29" s="8">
        <f t="shared" si="4"/>
        <v>68737.429999999993</v>
      </c>
      <c r="K29" s="5">
        <f>B29/'NTE NTF Grid Sept 2022'!B29-1</f>
        <v>0</v>
      </c>
      <c r="L29" s="5">
        <f>C29/'NTE NTF Grid Sept 2022'!C29-1</f>
        <v>0</v>
      </c>
      <c r="M29" s="5">
        <f>D29/'NTE NTF Grid Sept 2022'!D29-1</f>
        <v>0</v>
      </c>
      <c r="T29" s="5">
        <f>B29/B27-1</f>
        <v>3.6169619441020373E-2</v>
      </c>
      <c r="U29" s="5">
        <f t="shared" ref="U29:V39" si="5">C29/C27-1</f>
        <v>3.6257878048764347E-2</v>
      </c>
      <c r="V29" s="5">
        <f t="shared" si="5"/>
        <v>3.6312549318652465E-2</v>
      </c>
    </row>
    <row r="30" spans="1:27" x14ac:dyDescent="0.25">
      <c r="A30" s="2">
        <v>2.5</v>
      </c>
      <c r="B30" s="8">
        <f t="shared" si="4"/>
        <v>55334.16</v>
      </c>
      <c r="C30" s="8">
        <f t="shared" si="4"/>
        <v>63784.53</v>
      </c>
      <c r="D30" s="8">
        <f t="shared" si="4"/>
        <v>69972.77</v>
      </c>
      <c r="K30" s="5">
        <f>B30/'NTE NTF Grid Sept 2022'!B30-1</f>
        <v>0</v>
      </c>
      <c r="L30" s="5">
        <f>C30/'NTE NTF Grid Sept 2022'!C30-1</f>
        <v>0</v>
      </c>
      <c r="M30" s="5">
        <f>D30/'NTE NTF Grid Sept 2022'!D30-1</f>
        <v>0</v>
      </c>
      <c r="T30" s="5">
        <f t="shared" ref="T30:T39" si="6">B30/B28-1</f>
        <v>3.6168416298286266E-2</v>
      </c>
      <c r="U30" s="5">
        <f t="shared" si="5"/>
        <v>3.6263225308371227E-2</v>
      </c>
      <c r="V30" s="5">
        <f t="shared" si="5"/>
        <v>3.6303087326368333E-2</v>
      </c>
    </row>
    <row r="31" spans="1:27" x14ac:dyDescent="0.25">
      <c r="A31" s="2">
        <v>3</v>
      </c>
      <c r="B31" s="8">
        <f t="shared" si="4"/>
        <v>56327.06</v>
      </c>
      <c r="C31" s="8">
        <f t="shared" si="4"/>
        <v>64930.63</v>
      </c>
      <c r="D31" s="8">
        <f t="shared" si="4"/>
        <v>71233.279999999999</v>
      </c>
      <c r="K31" s="5">
        <f>B31/'NTE NTF Grid Sept 2022'!B31-1</f>
        <v>0</v>
      </c>
      <c r="L31" s="5">
        <f>C31/'NTE NTF Grid Sept 2022'!C31-1</f>
        <v>0</v>
      </c>
      <c r="M31" s="5">
        <f>D31/'NTE NTF Grid Sept 2022'!D31-1</f>
        <v>0</v>
      </c>
      <c r="T31" s="5">
        <f t="shared" si="6"/>
        <v>3.6173217911629418E-2</v>
      </c>
      <c r="U31" s="5">
        <f t="shared" si="5"/>
        <v>3.6273200013470008E-2</v>
      </c>
      <c r="V31" s="5">
        <f t="shared" si="5"/>
        <v>3.6309911499455394E-2</v>
      </c>
    </row>
    <row r="32" spans="1:27" x14ac:dyDescent="0.25">
      <c r="A32" s="2">
        <v>3.5</v>
      </c>
      <c r="B32" s="8">
        <f t="shared" si="4"/>
        <v>57336.480000000003</v>
      </c>
      <c r="C32" s="8">
        <f t="shared" si="4"/>
        <v>66097.119999999995</v>
      </c>
      <c r="D32" s="8">
        <f t="shared" si="4"/>
        <v>72517.08</v>
      </c>
      <c r="K32" s="5">
        <f>B32/'NTE NTF Grid Sept 2022'!B32-1</f>
        <v>0</v>
      </c>
      <c r="L32" s="5">
        <f>C32/'NTE NTF Grid Sept 2022'!C32-1</f>
        <v>0</v>
      </c>
      <c r="M32" s="5">
        <f>D32/'NTE NTF Grid Sept 2022'!D32-1</f>
        <v>0</v>
      </c>
      <c r="T32" s="5">
        <f t="shared" si="6"/>
        <v>3.6185965414492705E-2</v>
      </c>
      <c r="U32" s="5">
        <f t="shared" si="5"/>
        <v>3.6256283459327854E-2</v>
      </c>
      <c r="V32" s="5">
        <f t="shared" si="5"/>
        <v>3.6361430310676512E-2</v>
      </c>
    </row>
    <row r="33" spans="1:22" x14ac:dyDescent="0.25">
      <c r="A33" s="2">
        <v>4</v>
      </c>
      <c r="B33" s="8">
        <f t="shared" si="4"/>
        <v>58366.22</v>
      </c>
      <c r="C33" s="8">
        <f t="shared" si="4"/>
        <v>67286.87</v>
      </c>
      <c r="D33" s="8">
        <f t="shared" si="4"/>
        <v>73822.19</v>
      </c>
      <c r="K33" s="5">
        <f>B33/'NTE NTF Grid Sept 2022'!B33-1</f>
        <v>0</v>
      </c>
      <c r="L33" s="5">
        <f>C33/'NTE NTF Grid Sept 2022'!C33-1</f>
        <v>0</v>
      </c>
      <c r="M33" s="5">
        <f>D33/'NTE NTF Grid Sept 2022'!D33-1</f>
        <v>0</v>
      </c>
      <c r="T33" s="5">
        <f t="shared" si="6"/>
        <v>3.6202138013239127E-2</v>
      </c>
      <c r="U33" s="5">
        <f t="shared" si="5"/>
        <v>3.6288574437056909E-2</v>
      </c>
      <c r="V33" s="5">
        <f t="shared" si="5"/>
        <v>3.6344107697974914E-2</v>
      </c>
    </row>
    <row r="34" spans="1:22" x14ac:dyDescent="0.25">
      <c r="A34" s="2">
        <v>4.5</v>
      </c>
      <c r="B34" s="8">
        <f t="shared" si="4"/>
        <v>59413.41</v>
      </c>
      <c r="C34" s="8">
        <f t="shared" si="4"/>
        <v>68497.929999999993</v>
      </c>
      <c r="D34" s="8">
        <f t="shared" si="4"/>
        <v>75152.55</v>
      </c>
      <c r="K34" s="5">
        <f>B34/'NTE NTF Grid Sept 2022'!B34-1</f>
        <v>0</v>
      </c>
      <c r="L34" s="5">
        <f>C34/'NTE NTF Grid Sept 2022'!C34-1</f>
        <v>0</v>
      </c>
      <c r="M34" s="5">
        <f>D34/'NTE NTF Grid Sept 2022'!D34-1</f>
        <v>0</v>
      </c>
      <c r="T34" s="5">
        <f t="shared" si="6"/>
        <v>3.6223535173418364E-2</v>
      </c>
      <c r="U34" s="5">
        <f t="shared" si="5"/>
        <v>3.6322460040618898E-2</v>
      </c>
      <c r="V34" s="5">
        <f t="shared" si="5"/>
        <v>3.6342748494561539E-2</v>
      </c>
    </row>
    <row r="35" spans="1:22" x14ac:dyDescent="0.25">
      <c r="A35" s="2">
        <v>5</v>
      </c>
      <c r="B35" s="8">
        <f t="shared" si="4"/>
        <v>60481.01</v>
      </c>
      <c r="C35" s="8">
        <f t="shared" si="4"/>
        <v>69730.33</v>
      </c>
      <c r="D35" s="8">
        <f t="shared" si="4"/>
        <v>76505.179999999993</v>
      </c>
      <c r="K35" s="5">
        <f>B35/'NTE NTF Grid Sept 2022'!B35-1</f>
        <v>0</v>
      </c>
      <c r="L35" s="5">
        <f>C35/'NTE NTF Grid Sept 2022'!C35-1</f>
        <v>0</v>
      </c>
      <c r="M35" s="5">
        <f>D35/'NTE NTF Grid Sept 2022'!D35-1</f>
        <v>0</v>
      </c>
      <c r="T35" s="5">
        <f t="shared" si="6"/>
        <v>3.623311566176457E-2</v>
      </c>
      <c r="U35" s="5">
        <f t="shared" si="5"/>
        <v>3.6314068405916444E-2</v>
      </c>
      <c r="V35" s="5">
        <f t="shared" si="5"/>
        <v>3.6343950240435685E-2</v>
      </c>
    </row>
    <row r="36" spans="1:22" x14ac:dyDescent="0.25">
      <c r="A36" s="2">
        <v>5.5</v>
      </c>
      <c r="B36" s="8">
        <f t="shared" si="4"/>
        <v>61566.01</v>
      </c>
      <c r="C36" s="8">
        <f t="shared" si="4"/>
        <v>70984.08</v>
      </c>
      <c r="D36" s="8">
        <f t="shared" si="4"/>
        <v>77884.009999999995</v>
      </c>
      <c r="K36" s="5">
        <f>B36/'NTE NTF Grid Sept 2022'!B36-1</f>
        <v>0</v>
      </c>
      <c r="L36" s="5">
        <f>C36/'NTE NTF Grid Sept 2022'!C36-1</f>
        <v>0</v>
      </c>
      <c r="M36" s="5">
        <f>D36/'NTE NTF Grid Sept 2022'!D36-1</f>
        <v>0</v>
      </c>
      <c r="T36" s="5">
        <f t="shared" si="6"/>
        <v>3.623087784390755E-2</v>
      </c>
      <c r="U36" s="5">
        <f t="shared" si="5"/>
        <v>3.62952573895301E-2</v>
      </c>
      <c r="V36" s="5">
        <f t="shared" si="5"/>
        <v>3.6345539838634755E-2</v>
      </c>
    </row>
    <row r="37" spans="1:22" x14ac:dyDescent="0.25">
      <c r="A37" s="2">
        <v>6</v>
      </c>
      <c r="B37" s="8">
        <f t="shared" si="4"/>
        <v>63130.080000000002</v>
      </c>
      <c r="C37" s="8">
        <f t="shared" si="4"/>
        <v>72791.48</v>
      </c>
      <c r="D37" s="8">
        <f t="shared" si="4"/>
        <v>79871.41</v>
      </c>
      <c r="K37" s="5">
        <f>B37/'NTE NTF Grid Sept 2022'!B37-1</f>
        <v>7.3498307868249402E-3</v>
      </c>
      <c r="L37" s="5">
        <f>C37/'NTE NTF Grid Sept 2022'!C37-1</f>
        <v>7.3669562955003265E-3</v>
      </c>
      <c r="M37" s="5">
        <f>D37/'NTE NTF Grid Sept 2022'!D37-1</f>
        <v>7.4071560844326534E-3</v>
      </c>
      <c r="T37" s="5">
        <f t="shared" si="6"/>
        <v>4.3800029133111318E-2</v>
      </c>
      <c r="U37" s="5">
        <f t="shared" si="5"/>
        <v>4.3899835265371445E-2</v>
      </c>
      <c r="V37" s="5">
        <f t="shared" si="5"/>
        <v>4.4000027187701685E-2</v>
      </c>
    </row>
    <row r="38" spans="1:22" x14ac:dyDescent="0.25">
      <c r="A38" s="2">
        <v>6.5</v>
      </c>
      <c r="B38" s="8">
        <f t="shared" si="4"/>
        <v>64262.6</v>
      </c>
      <c r="C38" s="8">
        <f t="shared" si="4"/>
        <v>74100.28</v>
      </c>
      <c r="D38" s="8">
        <f t="shared" si="4"/>
        <v>81310.91</v>
      </c>
      <c r="K38" s="5">
        <f>B38/'NTE NTF Grid Sept 2022'!B38-1</f>
        <v>7.3572035666462643E-3</v>
      </c>
      <c r="L38" s="5">
        <f>C38/'NTE NTF Grid Sept 2022'!C38-1</f>
        <v>7.3925475800851181E-3</v>
      </c>
      <c r="M38" s="5">
        <f>D38/'NTE NTF Grid Sept 2022'!D38-1</f>
        <v>7.4391816974472835E-3</v>
      </c>
      <c r="T38" s="5">
        <f t="shared" si="6"/>
        <v>4.3799979891501861E-2</v>
      </c>
      <c r="U38" s="5">
        <f t="shared" si="5"/>
        <v>4.3899984334515585E-2</v>
      </c>
      <c r="V38" s="5">
        <f t="shared" si="5"/>
        <v>4.4000045708997293E-2</v>
      </c>
    </row>
    <row r="39" spans="1:22" x14ac:dyDescent="0.25">
      <c r="A39" s="6">
        <v>7</v>
      </c>
      <c r="B39" s="10">
        <f>ROUND('NTE NTF Grid Feb March 2022'!B39*1.02,2)</f>
        <v>65904.47</v>
      </c>
      <c r="C39" s="10">
        <f>ROUND('NTE NTF Grid Feb March 2022'!C39*1.02,2)</f>
        <v>75993.36</v>
      </c>
      <c r="D39" s="11">
        <f>ROUND('NTE NTF Grid Feb March 2022'!D39*1.02,2)</f>
        <v>83385.81</v>
      </c>
      <c r="K39" s="14">
        <f>B39/'NTE NTF Grid Sept 2022'!B39-1</f>
        <v>0</v>
      </c>
      <c r="L39" s="14">
        <f>C39/'NTE NTF Grid Sept 2022'!C39-1</f>
        <v>0</v>
      </c>
      <c r="M39" s="14">
        <f>D39/'NTE NTF Grid Sept 2022'!D39-1</f>
        <v>0</v>
      </c>
      <c r="T39" s="14">
        <f t="shared" si="6"/>
        <v>4.3947196011790313E-2</v>
      </c>
      <c r="U39" s="14">
        <f t="shared" si="5"/>
        <v>4.3987016062869033E-2</v>
      </c>
      <c r="V39" s="14">
        <f t="shared" si="5"/>
        <v>4.4000725666417884E-2</v>
      </c>
    </row>
    <row r="42" spans="1:22" x14ac:dyDescent="0.25">
      <c r="B42" s="27">
        <f>SQRT(B19/B15)</f>
        <v>1.0437353994802527</v>
      </c>
      <c r="C42" s="27">
        <f t="shared" ref="C42:I42" si="7">SQRT(C19/C15)</f>
        <v>1.043804493426276</v>
      </c>
      <c r="D42" s="27">
        <f t="shared" si="7"/>
        <v>1.0438735979632585</v>
      </c>
      <c r="E42" s="27">
        <f t="shared" si="7"/>
        <v>1.0439434507341856</v>
      </c>
      <c r="F42" s="27">
        <f t="shared" si="7"/>
        <v>1.0440003954171686</v>
      </c>
      <c r="G42" s="27">
        <f t="shared" si="7"/>
        <v>1.0440679672386382</v>
      </c>
      <c r="H42" s="27">
        <f t="shared" si="7"/>
        <v>1.0440845915278603</v>
      </c>
      <c r="I42" s="27">
        <f t="shared" si="7"/>
        <v>1.0440846243316826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workbookViewId="0">
      <selection activeCell="M38" sqref="M38"/>
    </sheetView>
  </sheetViews>
  <sheetFormatPr defaultRowHeight="15" x14ac:dyDescent="0.25"/>
  <cols>
    <col min="1" max="1" width="10.7109375" style="2" customWidth="1"/>
    <col min="2" max="9" width="10.7109375" style="8" customWidth="1"/>
    <col min="10" max="10" width="5" style="17" customWidth="1"/>
  </cols>
  <sheetData>
    <row r="1" spans="1:27" ht="18.75" x14ac:dyDescent="0.3">
      <c r="A1" s="1" t="s">
        <v>31</v>
      </c>
    </row>
    <row r="2" spans="1:27" ht="18.75" x14ac:dyDescent="0.3">
      <c r="A2" s="1" t="s">
        <v>33</v>
      </c>
    </row>
    <row r="3" spans="1:27" ht="8.25" customHeight="1" x14ac:dyDescent="0.3">
      <c r="A3" s="1"/>
    </row>
    <row r="4" spans="1:27" ht="15.75" customHeight="1" x14ac:dyDescent="0.25">
      <c r="A4" s="22" t="s">
        <v>0</v>
      </c>
      <c r="B4" s="24" t="s">
        <v>1</v>
      </c>
      <c r="C4" s="25"/>
      <c r="D4" s="25"/>
      <c r="E4" s="25"/>
      <c r="F4" s="25"/>
      <c r="G4" s="25"/>
      <c r="H4" s="25"/>
      <c r="I4" s="26"/>
      <c r="J4" s="18"/>
    </row>
    <row r="5" spans="1:27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16</v>
      </c>
      <c r="J5" s="19"/>
    </row>
    <row r="6" spans="1:27" ht="9.75" customHeight="1" x14ac:dyDescent="0.25">
      <c r="A6" s="4"/>
    </row>
    <row r="7" spans="1:27" x14ac:dyDescent="0.25">
      <c r="A7" s="2">
        <v>1</v>
      </c>
      <c r="B7" s="8">
        <f>ROUND('NTE NTF Grid Jan Feb 2023'!B7*1.01,2)</f>
        <v>49136.18</v>
      </c>
      <c r="C7" s="8">
        <f>ROUND('NTE NTF Grid Jan Feb 2023'!C7*1.01,2)</f>
        <v>53938.05</v>
      </c>
      <c r="D7" s="8">
        <f>ROUND('NTE NTF Grid Jan Feb 2023'!D7*1.01,2)</f>
        <v>63585.27</v>
      </c>
      <c r="E7" s="8">
        <f>ROUND('NTE NTF Grid Jan Feb 2023'!E7*1.01,2)</f>
        <v>73284.160000000003</v>
      </c>
      <c r="F7" s="8">
        <f>ROUND('NTE NTF Grid Jan Feb 2023'!F7*1.01,2)</f>
        <v>80390.58</v>
      </c>
      <c r="G7" s="8">
        <f>ROUND('NTE NTF Grid Jan Feb 2023'!G7*1.01,2)</f>
        <v>90751.13</v>
      </c>
      <c r="H7" s="8">
        <f>ROUND('NTE NTF Grid Jan Feb 2023'!H7*1.01,2)</f>
        <v>95552.99</v>
      </c>
      <c r="I7" s="8">
        <f>ROUND('NTE NTF Grid Jan Feb 2023'!I7*1.01,2)</f>
        <v>102719.45</v>
      </c>
      <c r="K7" s="5">
        <f>B7/'NTE NTF Grid Jan Feb 2023'!B7-1</f>
        <v>1.0000065776383238E-2</v>
      </c>
      <c r="L7" s="5">
        <f>C7/'NTE NTF Grid Jan Feb 2023'!C7-1</f>
        <v>9.9999981274814242E-3</v>
      </c>
      <c r="M7" s="5">
        <f>D7/'NTE NTF Grid Jan Feb 2023'!D7-1</f>
        <v>1.0000046064129853E-2</v>
      </c>
      <c r="N7" s="5">
        <f>E7/'NTE NTF Grid Jan Feb 2023'!E7-1</f>
        <v>1.0000059262468941E-2</v>
      </c>
      <c r="O7" s="5">
        <f>F7/'NTE NTF Grid Jan Feb 2023'!F7-1</f>
        <v>1.0000046485548086E-2</v>
      </c>
      <c r="P7" s="5">
        <f>G7/'NTE NTF Grid Jan Feb 2023'!G7-1</f>
        <v>1.0000044517354034E-2</v>
      </c>
      <c r="Q7" s="5">
        <f>H7/'NTE NTF Grid Jan Feb 2023'!H7-1</f>
        <v>1.0000008456041209E-2</v>
      </c>
      <c r="R7" s="5">
        <f>I7/'NTE NTF Grid Jan Feb 2023'!I7-1</f>
        <v>9.9999577197908973E-3</v>
      </c>
    </row>
    <row r="8" spans="1:27" x14ac:dyDescent="0.25">
      <c r="A8" s="2">
        <v>1.5</v>
      </c>
      <c r="B8" s="8">
        <f>ROUND('NTE NTF Grid Jan Feb 2023'!B8*1.01,2)</f>
        <v>50011.72</v>
      </c>
      <c r="C8" s="8">
        <f>ROUND('NTE NTF Grid Jan Feb 2023'!C8*1.01,2)</f>
        <v>54901.72</v>
      </c>
      <c r="D8" s="8">
        <f>ROUND('NTE NTF Grid Jan Feb 2023'!D8*1.01,2)</f>
        <v>64724.03</v>
      </c>
      <c r="E8" s="8">
        <f>ROUND('NTE NTF Grid Jan Feb 2023'!E8*1.01,2)</f>
        <v>74601.56</v>
      </c>
      <c r="F8" s="8">
        <f>ROUND('NTE NTF Grid Jan Feb 2023'!F8*1.01,2)</f>
        <v>81836.09</v>
      </c>
      <c r="G8" s="8">
        <f>ROUND('NTE NTF Grid Jan Feb 2023'!G8*1.01,2)</f>
        <v>92388.160000000003</v>
      </c>
      <c r="H8" s="8">
        <f>ROUND('NTE NTF Grid Jan Feb 2023'!H8*1.01,2)</f>
        <v>97277</v>
      </c>
      <c r="I8" s="8">
        <f>ROUND('NTE NTF Grid Jan Feb 2023'!I8*1.01,2)</f>
        <v>104572.77</v>
      </c>
      <c r="K8" s="5">
        <f>B8/'NTE NTF Grid Jan Feb 2023'!B8-1</f>
        <v>1.0000090878706125E-2</v>
      </c>
      <c r="L8" s="5">
        <f>C8/'NTE NTF Grid Jan Feb 2023'!C8-1</f>
        <v>9.9999742448877438E-3</v>
      </c>
      <c r="M8" s="5">
        <f>D8/'NTE NTF Grid Jan Feb 2023'!D8-1</f>
        <v>9.9999687905723E-3</v>
      </c>
      <c r="N8" s="5">
        <f>E8/'NTE NTF Grid Jan Feb 2023'!E8-1</f>
        <v>1.0000009477013849E-2</v>
      </c>
      <c r="O8" s="5">
        <f>F8/'NTE NTF Grid Jan Feb 2023'!F8-1</f>
        <v>1.0000020980963642E-2</v>
      </c>
      <c r="P8" s="5">
        <f>G8/'NTE NTF Grid Jan Feb 2023'!G8-1</f>
        <v>9.9999529918142205E-3</v>
      </c>
      <c r="Q8" s="5">
        <f>H8/'NTE NTF Grid Jan Feb 2023'!H8-1</f>
        <v>1.0000014535810342E-2</v>
      </c>
      <c r="R8" s="5">
        <f>I8/'NTE NTF Grid Jan Feb 2023'!I8-1</f>
        <v>9.9999613666172937E-3</v>
      </c>
    </row>
    <row r="9" spans="1:27" x14ac:dyDescent="0.25">
      <c r="A9" s="2">
        <v>2</v>
      </c>
      <c r="B9" s="8">
        <f>ROUND('NTE NTF Grid Jan Feb 2023'!B9*1.01,2)</f>
        <v>50904.84</v>
      </c>
      <c r="C9" s="8">
        <f>ROUND('NTE NTF Grid Jan Feb 2023'!C9*1.01,2)</f>
        <v>55884.18</v>
      </c>
      <c r="D9" s="8">
        <f>ROUND('NTE NTF Grid Jan Feb 2023'!D9*1.01,2)</f>
        <v>65885.119999999995</v>
      </c>
      <c r="E9" s="8">
        <f>ROUND('NTE NTF Grid Jan Feb 2023'!E9*1.01,2)</f>
        <v>75941.289999999994</v>
      </c>
      <c r="F9" s="8">
        <f>ROUND('NTE NTF Grid Jan Feb 2023'!F9*1.01,2)</f>
        <v>83309.77</v>
      </c>
      <c r="G9" s="8">
        <f>ROUND('NTE NTF Grid Jan Feb 2023'!G9*1.01,2)</f>
        <v>94053.43</v>
      </c>
      <c r="H9" s="8">
        <f>ROUND('NTE NTF Grid Jan Feb 2023'!H9*1.01,2)</f>
        <v>99031.54</v>
      </c>
      <c r="I9" s="8">
        <f>ROUND('NTE NTF Grid Jan Feb 2023'!I9*1.01,2)</f>
        <v>106458.91</v>
      </c>
      <c r="K9" s="5">
        <f>B9/'NTE NTF Grid Jan Feb 2023'!B9-1</f>
        <v>1.0000033729603119E-2</v>
      </c>
      <c r="L9" s="5">
        <f>C9/'NTE NTF Grid Jan Feb 2023'!C9-1</f>
        <v>1.0000023495021715E-2</v>
      </c>
      <c r="M9" s="5">
        <f>D9/'NTE NTF Grid Jan Feb 2023'!D9-1</f>
        <v>1.0000032192398756E-2</v>
      </c>
      <c r="N9" s="5">
        <f>E9/'NTE NTF Grid Jan Feb 2023'!E9-1</f>
        <v>9.9999468010119053E-3</v>
      </c>
      <c r="O9" s="5">
        <f>F9/'NTE NTF Grid Jan Feb 2023'!F9-1</f>
        <v>1.0000009698742485E-2</v>
      </c>
      <c r="P9" s="5">
        <f>G9/'NTE NTF Grid Jan Feb 2023'!G9-1</f>
        <v>9.9999774489887283E-3</v>
      </c>
      <c r="Q9" s="5">
        <f>H9/'NTE NTF Grid Jan Feb 2023'!H9-1</f>
        <v>9.9999969403685718E-3</v>
      </c>
      <c r="R9" s="5">
        <f>I9/'NTE NTF Grid Jan Feb 2023'!I9-1</f>
        <v>1.0000013282120079E-2</v>
      </c>
      <c r="T9" s="5">
        <f>B9/B7-1</f>
        <v>3.5995065143444194E-2</v>
      </c>
      <c r="U9" s="5">
        <f t="shared" ref="U9:AA19" si="0">C9/C7-1</f>
        <v>3.6080837182656644E-2</v>
      </c>
      <c r="V9" s="5">
        <f t="shared" si="0"/>
        <v>3.6169540524086718E-2</v>
      </c>
      <c r="W9" s="5">
        <f t="shared" si="0"/>
        <v>3.6257903481461629E-2</v>
      </c>
      <c r="X9" s="5">
        <f t="shared" si="0"/>
        <v>3.6312587867882051E-2</v>
      </c>
      <c r="Y9" s="5">
        <f t="shared" si="0"/>
        <v>3.6388527613925969E-2</v>
      </c>
      <c r="Z9" s="5">
        <f t="shared" si="0"/>
        <v>3.6404407648572779E-2</v>
      </c>
      <c r="AA9" s="5">
        <f t="shared" si="0"/>
        <v>3.640459523488504E-2</v>
      </c>
    </row>
    <row r="10" spans="1:27" x14ac:dyDescent="0.25">
      <c r="A10" s="2">
        <v>2.5</v>
      </c>
      <c r="B10" s="8">
        <f>ROUND('NTE NTF Grid Jan Feb 2023'!B10*1.01,2)</f>
        <v>51813.279999999999</v>
      </c>
      <c r="C10" s="8">
        <f>ROUND('NTE NTF Grid Jan Feb 2023'!C10*1.01,2)</f>
        <v>56883.11</v>
      </c>
      <c r="D10" s="8">
        <f>ROUND('NTE NTF Grid Jan Feb 2023'!D10*1.01,2)</f>
        <v>67065</v>
      </c>
      <c r="E10" s="8">
        <f>ROUND('NTE NTF Grid Jan Feb 2023'!E10*1.01,2)</f>
        <v>77306.850000000006</v>
      </c>
      <c r="F10" s="8">
        <f>ROUND('NTE NTF Grid Jan Feb 2023'!F10*1.01,2)</f>
        <v>84806.99</v>
      </c>
      <c r="G10" s="8">
        <f>ROUND('NTE NTF Grid Jan Feb 2023'!G10*1.01,2)</f>
        <v>95749.25</v>
      </c>
      <c r="H10" s="8">
        <f>ROUND('NTE NTF Grid Jan Feb 2023'!H10*1.01,2)</f>
        <v>100819.04</v>
      </c>
      <c r="I10" s="8">
        <f>ROUND('NTE NTF Grid Jan Feb 2023'!I10*1.01,2)</f>
        <v>108380.47</v>
      </c>
      <c r="K10" s="5">
        <f>B10/'NTE NTF Grid Jan Feb 2023'!B10-1</f>
        <v>9.9999454194013015E-3</v>
      </c>
      <c r="L10" s="5">
        <f>C10/'NTE NTF Grid Jan Feb 2023'!C10-1</f>
        <v>1.0000015980139221E-2</v>
      </c>
      <c r="M10" s="5">
        <f>D10/'NTE NTF Grid Jan Feb 2023'!D10-1</f>
        <v>1.0000001506001555E-2</v>
      </c>
      <c r="N10" s="5">
        <f>E10/'NTE NTF Grid Jan Feb 2023'!E10-1</f>
        <v>9.9999425147998533E-3</v>
      </c>
      <c r="O10" s="5">
        <f>F10/'NTE NTF Grid Jan Feb 2023'!F10-1</f>
        <v>9.9999618899353493E-3</v>
      </c>
      <c r="P10" s="5">
        <f>G10/'NTE NTF Grid Jan Feb 2023'!G10-1</f>
        <v>9.9999746838754788E-3</v>
      </c>
      <c r="Q10" s="5">
        <f>H10/'NTE NTF Grid Jan Feb 2023'!H10-1</f>
        <v>1.0000017030513453E-2</v>
      </c>
      <c r="R10" s="5">
        <f>I10/'NTE NTF Grid Jan Feb 2023'!I10-1</f>
        <v>9.999962723912903E-3</v>
      </c>
      <c r="T10" s="5">
        <f t="shared" ref="T10:T19" si="1">B10/B8-1</f>
        <v>3.6022756265931211E-2</v>
      </c>
      <c r="U10" s="5">
        <f t="shared" si="0"/>
        <v>3.6089761850812696E-2</v>
      </c>
      <c r="V10" s="5">
        <f t="shared" si="0"/>
        <v>3.6168483328371304E-2</v>
      </c>
      <c r="W10" s="5">
        <f t="shared" si="0"/>
        <v>3.6263182700201124E-2</v>
      </c>
      <c r="X10" s="5">
        <f t="shared" si="0"/>
        <v>3.6303054068199003E-2</v>
      </c>
      <c r="Y10" s="5">
        <f t="shared" si="0"/>
        <v>3.6380094592207479E-2</v>
      </c>
      <c r="Z10" s="5">
        <f t="shared" si="0"/>
        <v>3.641189592606664E-2</v>
      </c>
      <c r="AA10" s="5">
        <f t="shared" si="0"/>
        <v>3.6411964606082314E-2</v>
      </c>
    </row>
    <row r="11" spans="1:27" x14ac:dyDescent="0.25">
      <c r="A11" s="2">
        <v>3</v>
      </c>
      <c r="B11" s="8">
        <f>ROUND('NTE NTF Grid Jan Feb 2023'!B11*1.01,2)</f>
        <v>52739.35</v>
      </c>
      <c r="C11" s="8">
        <f>ROUND('NTE NTF Grid Jan Feb 2023'!C11*1.01,2)</f>
        <v>57900.85</v>
      </c>
      <c r="D11" s="8">
        <f>ROUND('NTE NTF Grid Jan Feb 2023'!D11*1.01,2)</f>
        <v>68268.39</v>
      </c>
      <c r="E11" s="8">
        <f>ROUND('NTE NTF Grid Jan Feb 2023'!E11*1.01,2)</f>
        <v>78695.92</v>
      </c>
      <c r="F11" s="8">
        <f>ROUND('NTE NTF Grid Jan Feb 2023'!F11*1.01,2)</f>
        <v>86334.73</v>
      </c>
      <c r="G11" s="8">
        <f>ROUND('NTE NTF Grid Jan Feb 2023'!G11*1.01,2)</f>
        <v>97475.61</v>
      </c>
      <c r="H11" s="8">
        <f>ROUND('NTE NTF Grid Jan Feb 2023'!H11*1.01,2)</f>
        <v>102638.23</v>
      </c>
      <c r="I11" s="8">
        <f>ROUND('NTE NTF Grid Jan Feb 2023'!I11*1.01,2)</f>
        <v>110336.1</v>
      </c>
      <c r="K11" s="5">
        <f>B11/'NTE NTF Grid Jan Feb 2023'!B11-1</f>
        <v>9.9999655285865074E-3</v>
      </c>
      <c r="L11" s="5">
        <f>C11/'NTE NTF Grid Jan Feb 2023'!C11-1</f>
        <v>1.0000075007539966E-2</v>
      </c>
      <c r="M11" s="5">
        <f>D11/'NTE NTF Grid Jan Feb 2023'!D11-1</f>
        <v>9.9999304656273047E-3</v>
      </c>
      <c r="N11" s="5">
        <f>E11/'NTE NTF Grid Jan Feb 2023'!E11-1</f>
        <v>1.0000032085527133E-2</v>
      </c>
      <c r="O11" s="5">
        <f>F11/'NTE NTF Grid Jan Feb 2023'!F11-1</f>
        <v>1.0000008189056775E-2</v>
      </c>
      <c r="P11" s="5">
        <f>G11/'NTE NTF Grid Jan Feb 2023'!G11-1</f>
        <v>1.0000051807834476E-2</v>
      </c>
      <c r="Q11" s="5">
        <f>H11/'NTE NTF Grid Jan Feb 2023'!H11-1</f>
        <v>9.9999990159611585E-3</v>
      </c>
      <c r="R11" s="5">
        <f>I11/'NTE NTF Grid Jan Feb 2023'!I11-1</f>
        <v>1.0000031123087672E-2</v>
      </c>
      <c r="T11" s="5">
        <f t="shared" si="1"/>
        <v>3.6038027032400111E-2</v>
      </c>
      <c r="U11" s="5">
        <f t="shared" si="0"/>
        <v>3.6086599105507045E-2</v>
      </c>
      <c r="V11" s="5">
        <f t="shared" si="0"/>
        <v>3.6173114657755967E-2</v>
      </c>
      <c r="W11" s="5">
        <f t="shared" si="0"/>
        <v>3.6273152589322732E-2</v>
      </c>
      <c r="X11" s="5">
        <f t="shared" si="0"/>
        <v>3.6309786955359469E-2</v>
      </c>
      <c r="Y11" s="5">
        <f t="shared" si="0"/>
        <v>3.638548854624446E-2</v>
      </c>
      <c r="Z11" s="5">
        <f t="shared" si="0"/>
        <v>3.6419609348698367E-2</v>
      </c>
      <c r="AA11" s="5">
        <f t="shared" si="0"/>
        <v>3.6419591370980609E-2</v>
      </c>
    </row>
    <row r="12" spans="1:27" x14ac:dyDescent="0.25">
      <c r="A12" s="2">
        <v>3.5</v>
      </c>
      <c r="B12" s="8">
        <f>ROUND('NTE NTF Grid Jan Feb 2023'!B12*1.01,2)</f>
        <v>53681.86</v>
      </c>
      <c r="C12" s="8">
        <f>ROUND('NTE NTF Grid Jan Feb 2023'!C12*1.01,2)</f>
        <v>58936.17</v>
      </c>
      <c r="D12" s="8">
        <f>ROUND('NTE NTF Grid Jan Feb 2023'!D12*1.01,2)</f>
        <v>69491.81</v>
      </c>
      <c r="E12" s="8">
        <f>ROUND('NTE NTF Grid Jan Feb 2023'!E12*1.01,2)</f>
        <v>80109.710000000006</v>
      </c>
      <c r="F12" s="8">
        <f>ROUND('NTE NTF Grid Jan Feb 2023'!F12*1.01,2)</f>
        <v>87890.69</v>
      </c>
      <c r="G12" s="8">
        <f>ROUND('NTE NTF Grid Jan Feb 2023'!G12*1.01,2)</f>
        <v>99233.7</v>
      </c>
      <c r="H12" s="8">
        <f>ROUND('NTE NTF Grid Jan Feb 2023'!H12*1.01,2)</f>
        <v>104490.37</v>
      </c>
      <c r="I12" s="8">
        <f>ROUND('NTE NTF Grid Jan Feb 2023'!I12*1.01,2)</f>
        <v>112327.14</v>
      </c>
      <c r="K12" s="5">
        <f>B12/'NTE NTF Grid Jan Feb 2023'!B12-1</f>
        <v>9.9999322676271873E-3</v>
      </c>
      <c r="L12" s="5">
        <f>C12/'NTE NTF Grid Jan Feb 2023'!C12-1</f>
        <v>1.0000061693866691E-2</v>
      </c>
      <c r="M12" s="5">
        <f>D12/'NTE NTF Grid Jan Feb 2023'!D12-1</f>
        <v>1.0000033428400723E-2</v>
      </c>
      <c r="N12" s="5">
        <f>E12/'NTE NTF Grid Jan Feb 2023'!E12-1</f>
        <v>1.0000057995469991E-2</v>
      </c>
      <c r="O12" s="5">
        <f>F12/'NTE NTF Grid Jan Feb 2023'!F12-1</f>
        <v>9.9999436914224304E-3</v>
      </c>
      <c r="P12" s="5">
        <f>G12/'NTE NTF Grid Jan Feb 2023'!G12-1</f>
        <v>9.999980661811847E-3</v>
      </c>
      <c r="Q12" s="5">
        <f>H12/'NTE NTF Grid Jan Feb 2023'!H12-1</f>
        <v>1.0000018365329044E-2</v>
      </c>
      <c r="R12" s="5">
        <f>I12/'NTE NTF Grid Jan Feb 2023'!I12-1</f>
        <v>1.0000000899159422E-2</v>
      </c>
      <c r="T12" s="5">
        <f t="shared" si="1"/>
        <v>3.6063727291536063E-2</v>
      </c>
      <c r="U12" s="5">
        <f t="shared" si="0"/>
        <v>3.6092611673306907E-2</v>
      </c>
      <c r="V12" s="5">
        <f t="shared" si="0"/>
        <v>3.6185939014389046E-2</v>
      </c>
      <c r="W12" s="5">
        <f t="shared" si="0"/>
        <v>3.6256295528792171E-2</v>
      </c>
      <c r="X12" s="5">
        <f t="shared" si="0"/>
        <v>3.636138955055479E-2</v>
      </c>
      <c r="Y12" s="5">
        <f t="shared" si="0"/>
        <v>3.6391407765596018E-2</v>
      </c>
      <c r="Z12" s="5">
        <f t="shared" si="0"/>
        <v>3.641504620555791E-2</v>
      </c>
      <c r="AA12" s="5">
        <f t="shared" si="0"/>
        <v>3.6414955572715346E-2</v>
      </c>
    </row>
    <row r="13" spans="1:27" x14ac:dyDescent="0.25">
      <c r="A13" s="2">
        <v>4</v>
      </c>
      <c r="B13" s="8">
        <f>ROUND('NTE NTF Grid Jan Feb 2023'!B13*1.01,2)</f>
        <v>54640.83</v>
      </c>
      <c r="C13" s="8">
        <f>ROUND('NTE NTF Grid Jan Feb 2023'!C13*1.01,2)</f>
        <v>59991.48</v>
      </c>
      <c r="D13" s="8">
        <f>ROUND('NTE NTF Grid Jan Feb 2023'!D13*1.01,2)</f>
        <v>70739.850000000006</v>
      </c>
      <c r="E13" s="8">
        <f>ROUND('NTE NTF Grid Jan Feb 2023'!E13*1.01,2)</f>
        <v>81551.679999999993</v>
      </c>
      <c r="F13" s="8">
        <f>ROUND('NTE NTF Grid Jan Feb 2023'!F13*1.01,2)</f>
        <v>89472.5</v>
      </c>
      <c r="G13" s="8">
        <f>ROUND('NTE NTF Grid Jan Feb 2023'!G13*1.01,2)</f>
        <v>101024.69</v>
      </c>
      <c r="H13" s="8">
        <f>ROUND('NTE NTF Grid Jan Feb 2023'!H13*1.01,2)</f>
        <v>106377.75</v>
      </c>
      <c r="I13" s="8">
        <f>ROUND('NTE NTF Grid Jan Feb 2023'!I13*1.01,2)</f>
        <v>114356.07</v>
      </c>
      <c r="K13" s="5">
        <f>B13/'NTE NTF Grid Jan Feb 2023'!B13-1</f>
        <v>1.0000031423389011E-2</v>
      </c>
      <c r="L13" s="5">
        <f>C13/'NTE NTF Grid Jan Feb 2023'!C13-1</f>
        <v>1.0000084178627189E-2</v>
      </c>
      <c r="M13" s="5">
        <f>D13/'NTE NTF Grid Jan Feb 2023'!D13-1</f>
        <v>9.9999343227374915E-3</v>
      </c>
      <c r="N13" s="5">
        <f>E13/'NTE NTF Grid Jan Feb 2023'!E13-1</f>
        <v>9.9999702765174447E-3</v>
      </c>
      <c r="O13" s="5">
        <f>F13/'NTE NTF Grid Jan Feb 2023'!F13-1</f>
        <v>1.0000041767024959E-2</v>
      </c>
      <c r="P13" s="5">
        <f>G13/'NTE NTF Grid Jan Feb 2023'!G13-1</f>
        <v>9.999955010999928E-3</v>
      </c>
      <c r="Q13" s="5">
        <f>H13/'NTE NTF Grid Jan Feb 2023'!H13-1</f>
        <v>1.0000047472335405E-2</v>
      </c>
      <c r="R13" s="5">
        <f>I13/'NTE NTF Grid Jan Feb 2023'!I13-1</f>
        <v>1.0000015014507202E-2</v>
      </c>
      <c r="T13" s="5">
        <f t="shared" si="1"/>
        <v>3.6054293426066142E-2</v>
      </c>
      <c r="U13" s="5">
        <f t="shared" si="0"/>
        <v>3.6107069239916356E-2</v>
      </c>
      <c r="V13" s="5">
        <f t="shared" si="0"/>
        <v>3.6202113452507234E-2</v>
      </c>
      <c r="W13" s="5">
        <f t="shared" si="0"/>
        <v>3.6288539482097537E-2</v>
      </c>
      <c r="X13" s="5">
        <f t="shared" si="0"/>
        <v>3.6344238292052466E-2</v>
      </c>
      <c r="Y13" s="5">
        <f t="shared" si="0"/>
        <v>3.6409928596497165E-2</v>
      </c>
      <c r="Z13" s="5">
        <f t="shared" si="0"/>
        <v>3.6433987608710749E-2</v>
      </c>
      <c r="AA13" s="5">
        <f t="shared" si="0"/>
        <v>3.6433859815599767E-2</v>
      </c>
    </row>
    <row r="14" spans="1:27" x14ac:dyDescent="0.25">
      <c r="A14" s="2">
        <v>4.5</v>
      </c>
      <c r="B14" s="8">
        <f>ROUND('NTE NTF Grid Jan Feb 2023'!B14*1.01,2)</f>
        <v>55616.24</v>
      </c>
      <c r="C14" s="8">
        <f>ROUND('NTE NTF Grid Jan Feb 2023'!C14*1.01,2)</f>
        <v>61066.81</v>
      </c>
      <c r="D14" s="8">
        <f>ROUND('NTE NTF Grid Jan Feb 2023'!D14*1.01,2)</f>
        <v>72009.05</v>
      </c>
      <c r="E14" s="8">
        <f>ROUND('NTE NTF Grid Jan Feb 2023'!E14*1.01,2)</f>
        <v>83019.5</v>
      </c>
      <c r="F14" s="8">
        <f>ROUND('NTE NTF Grid Jan Feb 2023'!F14*1.01,2)</f>
        <v>91084.89</v>
      </c>
      <c r="G14" s="8">
        <f>ROUND('NTE NTF Grid Jan Feb 2023'!G14*1.01,2)</f>
        <v>102848.6</v>
      </c>
      <c r="H14" s="8">
        <f>ROUND('NTE NTF Grid Jan Feb 2023'!H14*1.01,2)</f>
        <v>108298.03</v>
      </c>
      <c r="I14" s="8">
        <f>ROUND('NTE NTF Grid Jan Feb 2023'!I14*1.01,2)</f>
        <v>116420.36</v>
      </c>
      <c r="K14" s="5">
        <f>B14/'NTE NTF Grid Jan Feb 2023'!B14-1</f>
        <v>1.0000076272691505E-2</v>
      </c>
      <c r="L14" s="5">
        <f>C14/'NTE NTF Grid Jan Feb 2023'!C14-1</f>
        <v>9.9999685754021961E-3</v>
      </c>
      <c r="M14" s="5">
        <f>D14/'NTE NTF Grid Jan Feb 2023'!D14-1</f>
        <v>9.9999873765870273E-3</v>
      </c>
      <c r="N14" s="5">
        <f>E14/'NTE NTF Grid Jan Feb 2023'!E14-1</f>
        <v>1.0000058395922329E-2</v>
      </c>
      <c r="O14" s="5">
        <f>F14/'NTE NTF Grid Jan Feb 2023'!F14-1</f>
        <v>9.9999933468657431E-3</v>
      </c>
      <c r="P14" s="5">
        <f>G14/'NTE NTF Grid Jan Feb 2023'!G14-1</f>
        <v>9.9999705392206373E-3</v>
      </c>
      <c r="Q14" s="5">
        <f>H14/'NTE NTF Grid Jan Feb 2023'!H14-1</f>
        <v>1.0000021450067509E-2</v>
      </c>
      <c r="R14" s="5">
        <f>I14/'NTE NTF Grid Jan Feb 2023'!I14-1</f>
        <v>1.0000027761468022E-2</v>
      </c>
      <c r="T14" s="5">
        <f t="shared" si="1"/>
        <v>3.6034146357819985E-2</v>
      </c>
      <c r="U14" s="5">
        <f t="shared" si="0"/>
        <v>3.6151653560114294E-2</v>
      </c>
      <c r="V14" s="5">
        <f t="shared" si="0"/>
        <v>3.622354922112403E-2</v>
      </c>
      <c r="W14" s="5">
        <f t="shared" si="0"/>
        <v>3.6322563144967068E-2</v>
      </c>
      <c r="X14" s="5">
        <f t="shared" si="0"/>
        <v>3.6342870900205604E-2</v>
      </c>
      <c r="Y14" s="5">
        <f t="shared" si="0"/>
        <v>3.6428148905059521E-2</v>
      </c>
      <c r="Z14" s="5">
        <f t="shared" si="0"/>
        <v>3.6440295885640017E-2</v>
      </c>
      <c r="AA14" s="5">
        <f t="shared" si="0"/>
        <v>3.6440169312598858E-2</v>
      </c>
    </row>
    <row r="15" spans="1:27" x14ac:dyDescent="0.25">
      <c r="A15" s="2">
        <v>5</v>
      </c>
      <c r="B15" s="8">
        <f>ROUND('NTE NTF Grid Jan Feb 2023'!B15*1.01,2)</f>
        <v>56611.63</v>
      </c>
      <c r="C15" s="8">
        <f>ROUND('NTE NTF Grid Jan Feb 2023'!C15*1.01,2)</f>
        <v>62160.9</v>
      </c>
      <c r="D15" s="8">
        <f>ROUND('NTE NTF Grid Jan Feb 2023'!D15*1.01,2)</f>
        <v>73302.98</v>
      </c>
      <c r="E15" s="8">
        <f>ROUND('NTE NTF Grid Jan Feb 2023'!E15*1.01,2)</f>
        <v>84513.15</v>
      </c>
      <c r="F15" s="8">
        <f>ROUND('NTE NTF Grid Jan Feb 2023'!F15*1.01,2)</f>
        <v>92724.28</v>
      </c>
      <c r="G15" s="8">
        <f>ROUND('NTE NTF Grid Jan Feb 2023'!G15*1.01,2)</f>
        <v>104704.26</v>
      </c>
      <c r="H15" s="8">
        <f>ROUND('NTE NTF Grid Jan Feb 2023'!H15*1.01,2)</f>
        <v>110254.68</v>
      </c>
      <c r="I15" s="8">
        <f>ROUND('NTE NTF Grid Jan Feb 2023'!I15*1.01,2)</f>
        <v>118523.77</v>
      </c>
      <c r="K15" s="5">
        <f>B15/'NTE NTF Grid Jan Feb 2023'!B15-1</f>
        <v>9.999978590971903E-3</v>
      </c>
      <c r="L15" s="5">
        <f>C15/'NTE NTF Grid Jan Feb 2023'!C15-1</f>
        <v>9.9999268833033117E-3</v>
      </c>
      <c r="M15" s="5">
        <f>D15/'NTE NTF Grid Jan Feb 2023'!D15-1</f>
        <v>9.999971065297153E-3</v>
      </c>
      <c r="N15" s="5">
        <f>E15/'NTE NTF Grid Jan Feb 2023'!E15-1</f>
        <v>9.9999533918706529E-3</v>
      </c>
      <c r="O15" s="5">
        <f>F15/'NTE NTF Grid Jan Feb 2023'!F15-1</f>
        <v>9.9999760364819501E-3</v>
      </c>
      <c r="P15" s="5">
        <f>G15/'NTE NTF Grid Jan Feb 2023'!G15-1</f>
        <v>1.0000040514112518E-2</v>
      </c>
      <c r="Q15" s="5">
        <f>H15/'NTE NTF Grid Jan Feb 2023'!H15-1</f>
        <v>9.9999954196954288E-3</v>
      </c>
      <c r="R15" s="5">
        <f>I15/'NTE NTF Grid Jan Feb 2023'!I15-1</f>
        <v>9.9999769919574266E-3</v>
      </c>
      <c r="T15" s="5">
        <f t="shared" si="1"/>
        <v>3.6068266166527696E-2</v>
      </c>
      <c r="U15" s="5">
        <f t="shared" si="0"/>
        <v>3.6162135023173336E-2</v>
      </c>
      <c r="V15" s="5">
        <f t="shared" si="0"/>
        <v>3.6233183983285011E-2</v>
      </c>
      <c r="W15" s="5">
        <f t="shared" si="0"/>
        <v>3.6314028110763674E-2</v>
      </c>
      <c r="X15" s="5">
        <f t="shared" si="0"/>
        <v>3.6343904551677797E-2</v>
      </c>
      <c r="Y15" s="5">
        <f t="shared" si="0"/>
        <v>3.6422482464435024E-2</v>
      </c>
      <c r="Z15" s="5">
        <f t="shared" si="0"/>
        <v>3.6444933268469981E-2</v>
      </c>
      <c r="AA15" s="5">
        <f t="shared" si="0"/>
        <v>3.6444939039965263E-2</v>
      </c>
    </row>
    <row r="16" spans="1:27" x14ac:dyDescent="0.25">
      <c r="A16" s="2">
        <v>5.5</v>
      </c>
      <c r="B16" s="8">
        <f>ROUND('NTE NTF Grid Jan Feb 2023'!B16*1.01,2)</f>
        <v>57623.46</v>
      </c>
      <c r="C16" s="8">
        <f>ROUND('NTE NTF Grid Jan Feb 2023'!C16*1.01,2)</f>
        <v>63275</v>
      </c>
      <c r="D16" s="8">
        <f>ROUND('NTE NTF Grid Jan Feb 2023'!D16*1.01,2)</f>
        <v>74618</v>
      </c>
      <c r="E16" s="8">
        <f>ROUND('NTE NTF Grid Jan Feb 2023'!E16*1.01,2)</f>
        <v>86032.71</v>
      </c>
      <c r="F16" s="8">
        <f>ROUND('NTE NTF Grid Jan Feb 2023'!F16*1.01,2)</f>
        <v>94395.42</v>
      </c>
      <c r="G16" s="8">
        <f>ROUND('NTE NTF Grid Jan Feb 2023'!G16*1.01,2)</f>
        <v>106595.13</v>
      </c>
      <c r="H16" s="8">
        <f>ROUND('NTE NTF Grid Jan Feb 2023'!H16*1.01,2)</f>
        <v>112246.66</v>
      </c>
      <c r="I16" s="8">
        <f>ROUND('NTE NTF Grid Jan Feb 2023'!I16*1.01,2)</f>
        <v>120665.14</v>
      </c>
      <c r="K16" s="5">
        <f>B16/'NTE NTF Grid Jan Feb 2023'!B16-1</f>
        <v>1.0000012269308467E-2</v>
      </c>
      <c r="L16" s="5">
        <f>C16/'NTE NTF Grid Jan Feb 2023'!C16-1</f>
        <v>1.0000078214150721E-2</v>
      </c>
      <c r="M16" s="5">
        <f>D16/'NTE NTF Grid Jan Feb 2023'!D16-1</f>
        <v>9.9999715752239204E-3</v>
      </c>
      <c r="N16" s="5">
        <f>E16/'NTE NTF Grid Jan Feb 2023'!E16-1</f>
        <v>1.0000011739721204E-2</v>
      </c>
      <c r="O16" s="5">
        <f>F16/'NTE NTF Grid Jan Feb 2023'!F16-1</f>
        <v>1.0000020329376635E-2</v>
      </c>
      <c r="P16" s="5">
        <f>G16/'NTE NTF Grid Jan Feb 2023'!G16-1</f>
        <v>1.0000025582783012E-2</v>
      </c>
      <c r="Q16" s="5">
        <f>H16/'NTE NTF Grid Jan Feb 2023'!H16-1</f>
        <v>9.9999721060750613E-3</v>
      </c>
      <c r="R16" s="5">
        <f>I16/'NTE NTF Grid Jan Feb 2023'!I16-1</f>
        <v>9.9999631708060921E-3</v>
      </c>
      <c r="T16" s="5">
        <f t="shared" si="1"/>
        <v>3.6090537583986393E-2</v>
      </c>
      <c r="U16" s="5">
        <f t="shared" si="0"/>
        <v>3.6160231719980063E-2</v>
      </c>
      <c r="V16" s="5">
        <f t="shared" si="0"/>
        <v>3.6230862648514384E-2</v>
      </c>
      <c r="W16" s="5">
        <f t="shared" si="0"/>
        <v>3.6295207752395697E-2</v>
      </c>
      <c r="X16" s="5">
        <f t="shared" si="0"/>
        <v>3.634554534786183E-2</v>
      </c>
      <c r="Y16" s="5">
        <f t="shared" si="0"/>
        <v>3.6427622738666399E-2</v>
      </c>
      <c r="Z16" s="5">
        <f t="shared" si="0"/>
        <v>3.6460774032547105E-2</v>
      </c>
      <c r="AA16" s="5">
        <f t="shared" si="0"/>
        <v>3.6460804622146847E-2</v>
      </c>
    </row>
    <row r="17" spans="1:27" x14ac:dyDescent="0.25">
      <c r="A17" s="2">
        <v>6</v>
      </c>
      <c r="B17" s="8">
        <f>ROUND('NTE NTF Grid Jan Feb 2023'!B17*1.01,2)</f>
        <v>59085.56</v>
      </c>
      <c r="C17" s="8">
        <f>ROUND('NTE NTF Grid Jan Feb 2023'!C17*1.01,2)</f>
        <v>64883.55</v>
      </c>
      <c r="D17" s="8">
        <f>ROUND('NTE NTF Grid Jan Feb 2023'!D17*1.01,2)</f>
        <v>76513.649999999994</v>
      </c>
      <c r="E17" s="8">
        <f>ROUND('NTE NTF Grid Jan Feb 2023'!E17*1.01,2)</f>
        <v>88223.28</v>
      </c>
      <c r="F17" s="8">
        <f>ROUND('NTE NTF Grid Jan Feb 2023'!F17*1.01,2)</f>
        <v>96804.15</v>
      </c>
      <c r="G17" s="8">
        <f>ROUND('NTE NTF Grid Jan Feb 2023'!G17*1.01,2)</f>
        <v>109311.24</v>
      </c>
      <c r="H17" s="8">
        <f>ROUND('NTE NTF Grid Jan Feb 2023'!H17*1.01,2)</f>
        <v>115116.91</v>
      </c>
      <c r="I17" s="8">
        <f>ROUND('NTE NTF Grid Jan Feb 2023'!I17*1.01,2)</f>
        <v>123750.67</v>
      </c>
      <c r="K17" s="5">
        <f>B17/'NTE NTF Grid Jan Feb 2023'!B17-1</f>
        <v>1.0000076922353607E-2</v>
      </c>
      <c r="L17" s="5">
        <f>C17/'NTE NTF Grid Jan Feb 2023'!C17-1</f>
        <v>9.9999782071116261E-3</v>
      </c>
      <c r="M17" s="5">
        <f>D17/'NTE NTF Grid Jan Feb 2023'!D17-1</f>
        <v>9.9999881197669893E-3</v>
      </c>
      <c r="N17" s="5">
        <f>E17/'NTE NTF Grid Jan Feb 2023'!E17-1</f>
        <v>1.0000025186096551E-2</v>
      </c>
      <c r="O17" s="5">
        <f>F17/'NTE NTF Grid Jan Feb 2023'!F17-1</f>
        <v>1.0000032343655541E-2</v>
      </c>
      <c r="P17" s="5">
        <f>G17/'NTE NTF Grid Jan Feb 2023'!G17-1</f>
        <v>1.0000004619836078E-2</v>
      </c>
      <c r="Q17" s="5">
        <f>H17/'NTE NTF Grid Jan Feb 2023'!H17-1</f>
        <v>9.9999877168350793E-3</v>
      </c>
      <c r="R17" s="5">
        <f>I17/'NTE NTF Grid Jan Feb 2023'!I17-1</f>
        <v>9.9999657213989401E-3</v>
      </c>
      <c r="T17" s="5">
        <f t="shared" si="1"/>
        <v>4.3700031247996263E-2</v>
      </c>
      <c r="U17" s="5">
        <f t="shared" si="0"/>
        <v>4.3800041505190679E-2</v>
      </c>
      <c r="V17" s="5">
        <f t="shared" si="0"/>
        <v>4.3799992851586644E-2</v>
      </c>
      <c r="W17" s="5">
        <f t="shared" si="0"/>
        <v>4.3900032125178123E-2</v>
      </c>
      <c r="X17" s="5">
        <f t="shared" si="0"/>
        <v>4.4000018118231843E-2</v>
      </c>
      <c r="Y17" s="5">
        <f t="shared" si="0"/>
        <v>4.3999928942719313E-2</v>
      </c>
      <c r="Z17" s="5">
        <f t="shared" si="0"/>
        <v>4.4099987410965324E-2</v>
      </c>
      <c r="AA17" s="5">
        <f t="shared" si="0"/>
        <v>4.4100014705910739E-2</v>
      </c>
    </row>
    <row r="18" spans="1:27" x14ac:dyDescent="0.25">
      <c r="A18" s="2">
        <v>6.5</v>
      </c>
      <c r="B18" s="8">
        <f>ROUND('NTE NTF Grid Jan Feb 2023'!B18*1.01,2)</f>
        <v>60141.599999999999</v>
      </c>
      <c r="C18" s="8">
        <f>ROUND('NTE NTF Grid Jan Feb 2023'!C18*1.01,2)</f>
        <v>66046.44</v>
      </c>
      <c r="D18" s="8">
        <f>ROUND('NTE NTF Grid Jan Feb 2023'!D18*1.01,2)</f>
        <v>77886.27</v>
      </c>
      <c r="E18" s="8">
        <f>ROUND('NTE NTF Grid Jan Feb 2023'!E18*1.01,2)</f>
        <v>89809.54</v>
      </c>
      <c r="F18" s="8">
        <f>ROUND('NTE NTF Grid Jan Feb 2023'!F18*1.01,2)</f>
        <v>98548.82</v>
      </c>
      <c r="G18" s="8">
        <f>ROUND('NTE NTF Grid Jan Feb 2023'!G18*1.01,2)</f>
        <v>111285.31</v>
      </c>
      <c r="H18" s="8">
        <f>ROUND('NTE NTF Grid Jan Feb 2023'!H18*1.01,2)</f>
        <v>117196.74</v>
      </c>
      <c r="I18" s="8">
        <f>ROUND('NTE NTF Grid Jan Feb 2023'!I18*1.01,2)</f>
        <v>125986.48</v>
      </c>
      <c r="K18" s="5">
        <f>B18/'NTE NTF Grid Jan Feb 2023'!B18-1</f>
        <v>9.9999764888203391E-3</v>
      </c>
      <c r="L18" s="5">
        <f>C18/'NTE NTF Grid Jan Feb 2023'!C18-1</f>
        <v>1.0000074932129177E-2</v>
      </c>
      <c r="M18" s="5">
        <f>D18/'NTE NTF Grid Jan Feb 2023'!D18-1</f>
        <v>9.9999844388494186E-3</v>
      </c>
      <c r="N18" s="5">
        <f>E18/'NTE NTF Grid Jan Feb 2023'!E18-1</f>
        <v>9.9999617635289084E-3</v>
      </c>
      <c r="O18" s="5">
        <f>F18/'NTE NTF Grid Jan Feb 2023'!F18-1</f>
        <v>9.9999907761454399E-3</v>
      </c>
      <c r="P18" s="5">
        <f>G18/'NTE NTF Grid Jan Feb 2023'!G18-1</f>
        <v>9.9999564363006943E-3</v>
      </c>
      <c r="Q18" s="5">
        <f>H18/'NTE NTF Grid Jan Feb 2023'!H18-1</f>
        <v>9.9999672516499771E-3</v>
      </c>
      <c r="R18" s="5">
        <f>I18/'NTE NTF Grid Jan Feb 2023'!I18-1</f>
        <v>9.999992784940126E-3</v>
      </c>
      <c r="T18" s="5">
        <f t="shared" si="1"/>
        <v>4.3699909724268515E-2</v>
      </c>
      <c r="U18" s="5">
        <f t="shared" si="0"/>
        <v>4.379992097984986E-2</v>
      </c>
      <c r="V18" s="5">
        <f t="shared" si="0"/>
        <v>4.3800021442547354E-2</v>
      </c>
      <c r="W18" s="5">
        <f t="shared" si="0"/>
        <v>4.3899930619411887E-2</v>
      </c>
      <c r="X18" s="5">
        <f t="shared" si="0"/>
        <v>4.400001610247628E-2</v>
      </c>
      <c r="Y18" s="5">
        <f t="shared" si="0"/>
        <v>4.3999946339011942E-2</v>
      </c>
      <c r="Z18" s="5">
        <f t="shared" si="0"/>
        <v>4.4100020437133791E-2</v>
      </c>
      <c r="AA18" s="5">
        <f t="shared" si="0"/>
        <v>4.4100060713475386E-2</v>
      </c>
    </row>
    <row r="19" spans="1:27" x14ac:dyDescent="0.25">
      <c r="A19" s="6">
        <v>7</v>
      </c>
      <c r="B19" s="10">
        <f>ROUND('NTE NTF Grid Jan Feb 2023'!B19*1.01,2)</f>
        <v>61671.78</v>
      </c>
      <c r="C19" s="10">
        <f>ROUND('NTE NTF Grid Jan Feb 2023'!C19*1.01,2)</f>
        <v>67726.03</v>
      </c>
      <c r="D19" s="10">
        <f>ROUND('NTE NTF Grid Jan Feb 2023'!D19*1.01,2)</f>
        <v>79876.210000000006</v>
      </c>
      <c r="E19" s="10">
        <f>ROUND('NTE NTF Grid Jan Feb 2023'!E19*1.01,2)</f>
        <v>92103.95</v>
      </c>
      <c r="F19" s="10">
        <f>ROUND('NTE NTF Grid Jan Feb 2023'!F19*1.01,2)</f>
        <v>101063.61</v>
      </c>
      <c r="G19" s="10">
        <f>ROUND('NTE NTF Grid Jan Feb 2023'!G19*1.01,2)</f>
        <v>114135.8</v>
      </c>
      <c r="H19" s="10">
        <f>ROUND('NTE NTF Grid Jan Feb 2023'!H19*1.01,2)</f>
        <v>120190.02</v>
      </c>
      <c r="I19" s="11">
        <f>ROUND('NTE NTF Grid Jan Feb 2023'!I19*1.01,2)</f>
        <v>129204.27</v>
      </c>
      <c r="J19" s="20"/>
      <c r="K19" s="14">
        <f>B19/'NTE NTF Grid Jan Feb 2023'!B19-1</f>
        <v>9.9999721590660062E-3</v>
      </c>
      <c r="L19" s="14">
        <f>C19/'NTE NTF Grid Jan Feb 2023'!C19-1</f>
        <v>9.99992841748365E-3</v>
      </c>
      <c r="M19" s="14">
        <f>D19/'NTE NTF Grid Jan Feb 2023'!D19-1</f>
        <v>9.9999544795650319E-3</v>
      </c>
      <c r="N19" s="14">
        <f>E19/'NTE NTF Grid Jan Feb 2023'!E19-1</f>
        <v>9.9999967102388787E-3</v>
      </c>
      <c r="O19" s="14">
        <f>F19/'NTE NTF Grid Jan Feb 2023'!F19-1</f>
        <v>1.0000001998741181E-2</v>
      </c>
      <c r="P19" s="14">
        <f>G19/'NTE NTF Grid Jan Feb 2023'!G19-1</f>
        <v>1.000002300768088E-2</v>
      </c>
      <c r="Q19" s="14">
        <f>H19/'NTE NTF Grid Jan Feb 2023'!H19-1</f>
        <v>9.9999983193279629E-3</v>
      </c>
      <c r="R19" s="14">
        <f>I19/'NTE NTF Grid Jan Feb 2023'!I19-1</f>
        <v>9.9999984365841676E-3</v>
      </c>
      <c r="T19" s="14">
        <f t="shared" si="1"/>
        <v>4.3770762264079499E-2</v>
      </c>
      <c r="U19" s="14">
        <f t="shared" si="0"/>
        <v>4.3808946951885197E-2</v>
      </c>
      <c r="V19" s="14">
        <f t="shared" si="0"/>
        <v>4.394719112210721E-2</v>
      </c>
      <c r="W19" s="14">
        <f t="shared" si="0"/>
        <v>4.3986915925138925E-2</v>
      </c>
      <c r="X19" s="14">
        <f t="shared" si="0"/>
        <v>4.4000799552498693E-2</v>
      </c>
      <c r="Y19" s="14">
        <f t="shared" si="0"/>
        <v>4.4135991870552393E-2</v>
      </c>
      <c r="Z19" s="14">
        <f t="shared" si="0"/>
        <v>4.4069198869219228E-2</v>
      </c>
      <c r="AA19" s="14">
        <f t="shared" si="0"/>
        <v>4.4069256352309072E-2</v>
      </c>
    </row>
    <row r="20" spans="1:27" x14ac:dyDescent="0.25">
      <c r="K20" s="7"/>
      <c r="L20" s="7"/>
      <c r="M20" s="7"/>
      <c r="N20" s="7"/>
    </row>
    <row r="21" spans="1:27" ht="18.75" x14ac:dyDescent="0.3">
      <c r="A21" s="1" t="s">
        <v>32</v>
      </c>
    </row>
    <row r="22" spans="1:27" ht="18.75" x14ac:dyDescent="0.3">
      <c r="A22" s="1" t="s">
        <v>33</v>
      </c>
    </row>
    <row r="23" spans="1:27" ht="18.75" x14ac:dyDescent="0.3">
      <c r="A23" s="1"/>
    </row>
    <row r="24" spans="1:27" x14ac:dyDescent="0.25">
      <c r="A24" s="22" t="s">
        <v>0</v>
      </c>
      <c r="B24" s="24" t="s">
        <v>1</v>
      </c>
      <c r="C24" s="25"/>
      <c r="D24" s="26"/>
      <c r="E24" s="12"/>
      <c r="F24" s="12"/>
      <c r="G24" s="12"/>
      <c r="H24" s="12"/>
      <c r="I24" s="12"/>
      <c r="J24" s="21"/>
    </row>
    <row r="25" spans="1:27" x14ac:dyDescent="0.25">
      <c r="A25" s="22"/>
      <c r="B25" s="9" t="s">
        <v>9</v>
      </c>
      <c r="C25" s="9" t="s">
        <v>10</v>
      </c>
      <c r="D25" s="9" t="s">
        <v>11</v>
      </c>
      <c r="E25" s="13"/>
      <c r="F25" s="13"/>
      <c r="G25" s="13"/>
      <c r="H25" s="13"/>
      <c r="I25" s="13"/>
      <c r="J25" s="19"/>
    </row>
    <row r="26" spans="1:27" x14ac:dyDescent="0.25">
      <c r="A26" s="4"/>
    </row>
    <row r="27" spans="1:27" x14ac:dyDescent="0.25">
      <c r="A27" s="2">
        <v>1</v>
      </c>
      <c r="B27" s="8">
        <f>ROUND('NTE NTF Grid Jan Feb 2023'!B27*1.01,2)</f>
        <v>52987.72</v>
      </c>
      <c r="C27" s="8">
        <f>ROUND('NTE NTF Grid Jan Feb 2023'!C27*1.01,2)</f>
        <v>61070.13</v>
      </c>
      <c r="D27" s="8">
        <f>ROUND('NTE NTF Grid Jan Feb 2023'!D27*1.01,2)</f>
        <v>66992.149999999994</v>
      </c>
      <c r="K27" s="5">
        <f>B27/'NTE NTF Grid Jan Feb 2023'!B27-1</f>
        <v>9.9999828450823003E-3</v>
      </c>
      <c r="L27" s="5">
        <f>C27/'NTE NTF Grid Jan Feb 2023'!C27-1</f>
        <v>9.999920615862079E-3</v>
      </c>
      <c r="M27" s="5">
        <f>D27/'NTE NTF Grid Jan Feb 2023'!D27-1</f>
        <v>1.0000021106950863E-2</v>
      </c>
    </row>
    <row r="28" spans="1:27" x14ac:dyDescent="0.25">
      <c r="A28" s="2">
        <v>1.5</v>
      </c>
      <c r="B28" s="8">
        <f>ROUND('NTE NTF Grid Jan Feb 2023'!B28*1.01,2)</f>
        <v>53936.7</v>
      </c>
      <c r="C28" s="8">
        <f>ROUND('NTE NTF Grid Jan Feb 2023'!C28*1.01,2)</f>
        <v>62167.96</v>
      </c>
      <c r="D28" s="8">
        <f>ROUND('NTE NTF Grid Jan Feb 2023'!D28*1.01,2)</f>
        <v>68196.75</v>
      </c>
      <c r="K28" s="5">
        <f>B28/'NTE NTF Grid Jan Feb 2023'!B28-1</f>
        <v>1.0000061794662951E-2</v>
      </c>
      <c r="L28" s="5">
        <f>C28/'NTE NTF Grid Jan Feb 2023'!C28-1</f>
        <v>9.999928516237544E-3</v>
      </c>
      <c r="M28" s="5">
        <f>D28/'NTE NTF Grid Jan Feb 2023'!D28-1</f>
        <v>1.0000069607427386E-2</v>
      </c>
    </row>
    <row r="29" spans="1:27" x14ac:dyDescent="0.25">
      <c r="A29" s="2">
        <v>2</v>
      </c>
      <c r="B29" s="8">
        <f>ROUND('NTE NTF Grid Jan Feb 2023'!B29*1.01,2)</f>
        <v>54904.27</v>
      </c>
      <c r="C29" s="8">
        <f>ROUND('NTE NTF Grid Jan Feb 2023'!C29*1.01,2)</f>
        <v>63284.41</v>
      </c>
      <c r="D29" s="8">
        <f>ROUND('NTE NTF Grid Jan Feb 2023'!D29*1.01,2)</f>
        <v>69424.800000000003</v>
      </c>
      <c r="K29" s="5">
        <f>B29/'NTE NTF Grid Jan Feb 2023'!B29-1</f>
        <v>1.0000062545230115E-2</v>
      </c>
      <c r="L29" s="5">
        <f>C29/'NTE NTF Grid Jan Feb 2023'!C29-1</f>
        <v>1.0000027131485512E-2</v>
      </c>
      <c r="M29" s="5">
        <f>D29/'NTE NTF Grid Jan Feb 2023'!D29-1</f>
        <v>9.999937443107898E-3</v>
      </c>
      <c r="T29" s="5">
        <f>B29/B27-1</f>
        <v>3.6169701206241633E-2</v>
      </c>
      <c r="U29" s="5">
        <f t="shared" ref="U29:V39" si="2">C29/C27-1</f>
        <v>3.6257987333578656E-2</v>
      </c>
      <c r="V29" s="5">
        <f t="shared" si="2"/>
        <v>3.6312463475198342E-2</v>
      </c>
    </row>
    <row r="30" spans="1:27" x14ac:dyDescent="0.25">
      <c r="A30" s="2">
        <v>2.5</v>
      </c>
      <c r="B30" s="8">
        <f>ROUND('NTE NTF Grid Jan Feb 2023'!B30*1.01,2)</f>
        <v>55887.5</v>
      </c>
      <c r="C30" s="8">
        <f>ROUND('NTE NTF Grid Jan Feb 2023'!C30*1.01,2)</f>
        <v>64422.38</v>
      </c>
      <c r="D30" s="8">
        <f>ROUND('NTE NTF Grid Jan Feb 2023'!D30*1.01,2)</f>
        <v>70672.5</v>
      </c>
      <c r="K30" s="5">
        <f>B30/'NTE NTF Grid Jan Feb 2023'!B30-1</f>
        <v>9.9999710847693546E-3</v>
      </c>
      <c r="L30" s="5">
        <f>C30/'NTE NTF Grid Jan Feb 2023'!C30-1</f>
        <v>1.0000073685578537E-2</v>
      </c>
      <c r="M30" s="5">
        <f>D30/'NTE NTF Grid Jan Feb 2023'!D30-1</f>
        <v>1.0000032869929232E-2</v>
      </c>
      <c r="T30" s="5">
        <f t="shared" ref="T30:T39" si="3">B30/B28-1</f>
        <v>3.6168323238166211E-2</v>
      </c>
      <c r="U30" s="5">
        <f t="shared" si="2"/>
        <v>3.6263374252589298E-2</v>
      </c>
      <c r="V30" s="5">
        <f t="shared" si="2"/>
        <v>3.6303049632130602E-2</v>
      </c>
    </row>
    <row r="31" spans="1:27" x14ac:dyDescent="0.25">
      <c r="A31" s="2">
        <v>3</v>
      </c>
      <c r="B31" s="8">
        <f>ROUND('NTE NTF Grid Jan Feb 2023'!B31*1.01,2)</f>
        <v>56890.33</v>
      </c>
      <c r="C31" s="8">
        <f>ROUND('NTE NTF Grid Jan Feb 2023'!C31*1.01,2)</f>
        <v>65579.94</v>
      </c>
      <c r="D31" s="8">
        <f>ROUND('NTE NTF Grid Jan Feb 2023'!D31*1.01,2)</f>
        <v>71945.61</v>
      </c>
      <c r="K31" s="5">
        <f>B31/'NTE NTF Grid Jan Feb 2023'!B31-1</f>
        <v>9.9999893479263413E-3</v>
      </c>
      <c r="L31" s="5">
        <f>C31/'NTE NTF Grid Jan Feb 2023'!C31-1</f>
        <v>1.0000056983892058E-2</v>
      </c>
      <c r="M31" s="5">
        <f>D31/'NTE NTF Grid Jan Feb 2023'!D31-1</f>
        <v>9.9999606925302853E-3</v>
      </c>
      <c r="T31" s="5">
        <f t="shared" si="3"/>
        <v>3.6173142817489623E-2</v>
      </c>
      <c r="U31" s="5">
        <f t="shared" si="2"/>
        <v>3.6273230642428267E-2</v>
      </c>
      <c r="V31" s="5">
        <f t="shared" si="2"/>
        <v>3.6309935354513101E-2</v>
      </c>
    </row>
    <row r="32" spans="1:27" x14ac:dyDescent="0.25">
      <c r="A32" s="2">
        <v>3.5</v>
      </c>
      <c r="B32" s="8">
        <f>ROUND('NTE NTF Grid Jan Feb 2023'!B32*1.01,2)</f>
        <v>57909.84</v>
      </c>
      <c r="C32" s="8">
        <f>ROUND('NTE NTF Grid Jan Feb 2023'!C32*1.01,2)</f>
        <v>66758.09</v>
      </c>
      <c r="D32" s="8">
        <f>ROUND('NTE NTF Grid Jan Feb 2023'!D32*1.01,2)</f>
        <v>73242.25</v>
      </c>
      <c r="K32" s="5">
        <f>B32/'NTE NTF Grid Jan Feb 2023'!B32-1</f>
        <v>9.9999162836643674E-3</v>
      </c>
      <c r="L32" s="5">
        <f>C32/'NTE NTF Grid Jan Feb 2023'!C32-1</f>
        <v>9.9999818448972544E-3</v>
      </c>
      <c r="M32" s="5">
        <f>D32/'NTE NTF Grid Jan Feb 2023'!D32-1</f>
        <v>9.999988968116158E-3</v>
      </c>
      <c r="T32" s="5">
        <f t="shared" si="3"/>
        <v>3.618590919257425E-2</v>
      </c>
      <c r="U32" s="5">
        <f t="shared" si="2"/>
        <v>3.6256189231133717E-2</v>
      </c>
      <c r="V32" s="5">
        <f t="shared" si="2"/>
        <v>3.6361385263008916E-2</v>
      </c>
    </row>
    <row r="33" spans="1:22" x14ac:dyDescent="0.25">
      <c r="A33" s="2">
        <v>4</v>
      </c>
      <c r="B33" s="8">
        <f>ROUND('NTE NTF Grid Jan Feb 2023'!B33*1.01,2)</f>
        <v>58949.88</v>
      </c>
      <c r="C33" s="8">
        <f>ROUND('NTE NTF Grid Jan Feb 2023'!C33*1.01,2)</f>
        <v>67959.740000000005</v>
      </c>
      <c r="D33" s="8">
        <f>ROUND('NTE NTF Grid Jan Feb 2023'!D33*1.01,2)</f>
        <v>74560.41</v>
      </c>
      <c r="K33" s="5">
        <f>B33/'NTE NTF Grid Jan Feb 2023'!B33-1</f>
        <v>9.9999623069644272E-3</v>
      </c>
      <c r="L33" s="5">
        <f>C33/'NTE NTF Grid Jan Feb 2023'!C33-1</f>
        <v>1.0000019320262732E-2</v>
      </c>
      <c r="M33" s="5">
        <f>D33/'NTE NTF Grid Jan Feb 2023'!D33-1</f>
        <v>9.999974262481226E-3</v>
      </c>
      <c r="T33" s="5">
        <f t="shared" si="3"/>
        <v>3.6202110270761256E-2</v>
      </c>
      <c r="U33" s="5">
        <f t="shared" si="2"/>
        <v>3.6288535793109977E-2</v>
      </c>
      <c r="V33" s="5">
        <f t="shared" si="2"/>
        <v>3.6344121621875169E-2</v>
      </c>
    </row>
    <row r="34" spans="1:22" x14ac:dyDescent="0.25">
      <c r="A34" s="2">
        <v>4.5</v>
      </c>
      <c r="B34" s="8">
        <f>ROUND('NTE NTF Grid Jan Feb 2023'!B34*1.01,2)</f>
        <v>60007.54</v>
      </c>
      <c r="C34" s="8">
        <f>ROUND('NTE NTF Grid Jan Feb 2023'!C34*1.01,2)</f>
        <v>69182.91</v>
      </c>
      <c r="D34" s="8">
        <f>ROUND('NTE NTF Grid Jan Feb 2023'!D34*1.01,2)</f>
        <v>75904.08</v>
      </c>
      <c r="K34" s="5">
        <f>B34/'NTE NTF Grid Jan Feb 2023'!B34-1</f>
        <v>9.9999309920100199E-3</v>
      </c>
      <c r="L34" s="5">
        <f>C34/'NTE NTF Grid Jan Feb 2023'!C34-1</f>
        <v>1.0000010219286981E-2</v>
      </c>
      <c r="M34" s="5">
        <f>D34/'NTE NTF Grid Jan Feb 2023'!D34-1</f>
        <v>1.0000059878207734E-2</v>
      </c>
      <c r="T34" s="5">
        <f t="shared" si="3"/>
        <v>3.6223550263651205E-2</v>
      </c>
      <c r="U34" s="5">
        <f t="shared" si="2"/>
        <v>3.6322489154497983E-2</v>
      </c>
      <c r="V34" s="5">
        <f t="shared" si="2"/>
        <v>3.6342821254125912E-2</v>
      </c>
    </row>
    <row r="35" spans="1:22" x14ac:dyDescent="0.25">
      <c r="A35" s="2">
        <v>5</v>
      </c>
      <c r="B35" s="8">
        <f>ROUND('NTE NTF Grid Jan Feb 2023'!B35*1.01,2)</f>
        <v>61085.82</v>
      </c>
      <c r="C35" s="8">
        <f>ROUND('NTE NTF Grid Jan Feb 2023'!C35*1.01,2)</f>
        <v>70427.63</v>
      </c>
      <c r="D35" s="8">
        <f>ROUND('NTE NTF Grid Jan Feb 2023'!D35*1.01,2)</f>
        <v>77270.23</v>
      </c>
      <c r="K35" s="5">
        <f>B35/'NTE NTF Grid Jan Feb 2023'!B35-1</f>
        <v>9.9999983465883791E-3</v>
      </c>
      <c r="L35" s="5">
        <f>C35/'NTE NTF Grid Jan Feb 2023'!C35-1</f>
        <v>9.999952674826007E-3</v>
      </c>
      <c r="M35" s="5">
        <f>D35/'NTE NTF Grid Jan Feb 2023'!D35-1</f>
        <v>9.9999764721814266E-3</v>
      </c>
      <c r="T35" s="5">
        <f t="shared" si="3"/>
        <v>3.6233152637460853E-2</v>
      </c>
      <c r="U35" s="5">
        <f t="shared" si="2"/>
        <v>3.6314000024131987E-2</v>
      </c>
      <c r="V35" s="5">
        <f t="shared" si="2"/>
        <v>3.6343952507771782E-2</v>
      </c>
    </row>
    <row r="36" spans="1:22" x14ac:dyDescent="0.25">
      <c r="A36" s="2">
        <v>5.5</v>
      </c>
      <c r="B36" s="8">
        <f>ROUND('NTE NTF Grid Jan Feb 2023'!B36*1.01,2)</f>
        <v>62181.67</v>
      </c>
      <c r="C36" s="8">
        <f>ROUND('NTE NTF Grid Jan Feb 2023'!C36*1.01,2)</f>
        <v>71693.919999999998</v>
      </c>
      <c r="D36" s="8">
        <f>ROUND('NTE NTF Grid Jan Feb 2023'!D36*1.01,2)</f>
        <v>78662.850000000006</v>
      </c>
      <c r="K36" s="5">
        <f>B36/'NTE NTF Grid Jan Feb 2023'!B36-1</f>
        <v>9.9999983757270705E-3</v>
      </c>
      <c r="L36" s="5">
        <f>C36/'NTE NTF Grid Jan Feb 2023'!C36-1</f>
        <v>9.9999887298671819E-3</v>
      </c>
      <c r="M36" s="5">
        <f>D36/'NTE NTF Grid Jan Feb 2023'!D36-1</f>
        <v>9.9999987160395154E-3</v>
      </c>
      <c r="T36" s="5">
        <f t="shared" si="3"/>
        <v>3.6230946977663159E-2</v>
      </c>
      <c r="U36" s="5">
        <f t="shared" si="2"/>
        <v>3.629523534063539E-2</v>
      </c>
      <c r="V36" s="5">
        <f t="shared" si="2"/>
        <v>3.6345477081074051E-2</v>
      </c>
    </row>
    <row r="37" spans="1:22" x14ac:dyDescent="0.25">
      <c r="A37" s="2">
        <v>6</v>
      </c>
      <c r="B37" s="8">
        <f>ROUND('NTE NTF Grid Jan Feb 2023'!B37*1.01,2)</f>
        <v>63761.38</v>
      </c>
      <c r="C37" s="8">
        <f>ROUND('NTE NTF Grid Jan Feb 2023'!C37*1.01,2)</f>
        <v>73519.39</v>
      </c>
      <c r="D37" s="8">
        <f>ROUND('NTE NTF Grid Jan Feb 2023'!D37*1.01,2)</f>
        <v>80670.12</v>
      </c>
      <c r="K37" s="5">
        <f>B37/'NTE NTF Grid Jan Feb 2023'!B37-1</f>
        <v>9.9999873277523132E-3</v>
      </c>
      <c r="L37" s="5">
        <f>C37/'NTE NTF Grid Jan Feb 2023'!C37-1</f>
        <v>9.9999340582166418E-3</v>
      </c>
      <c r="M37" s="5">
        <f>D37/'NTE NTF Grid Jan Feb 2023'!D37-1</f>
        <v>9.9999486674893223E-3</v>
      </c>
      <c r="T37" s="5">
        <f t="shared" si="3"/>
        <v>4.3800017745525777E-2</v>
      </c>
      <c r="U37" s="5">
        <f t="shared" si="2"/>
        <v>4.389981602390991E-2</v>
      </c>
      <c r="V37" s="5">
        <f t="shared" si="2"/>
        <v>4.3999998447008526E-2</v>
      </c>
    </row>
    <row r="38" spans="1:22" x14ac:dyDescent="0.25">
      <c r="A38" s="2">
        <v>6.5</v>
      </c>
      <c r="B38" s="8">
        <f>ROUND('NTE NTF Grid Jan Feb 2023'!B38*1.01,2)</f>
        <v>64905.23</v>
      </c>
      <c r="C38" s="8">
        <f>ROUND('NTE NTF Grid Jan Feb 2023'!C38*1.01,2)</f>
        <v>74841.279999999999</v>
      </c>
      <c r="D38" s="8">
        <f>ROUND('NTE NTF Grid Jan Feb 2023'!D38*1.01,2)</f>
        <v>82124.02</v>
      </c>
      <c r="K38" s="5">
        <f>B38/'NTE NTF Grid Jan Feb 2023'!B38-1</f>
        <v>1.0000062244602592E-2</v>
      </c>
      <c r="L38" s="5">
        <f>C38/'NTE NTF Grid Jan Feb 2023'!C38-1</f>
        <v>9.9999622133681854E-3</v>
      </c>
      <c r="M38" s="5">
        <f>D38/'NTE NTF Grid Jan Feb 2023'!D38-1</f>
        <v>1.0000011068625358E-2</v>
      </c>
      <c r="T38" s="5">
        <f t="shared" si="3"/>
        <v>4.3800045897770312E-2</v>
      </c>
      <c r="U38" s="5">
        <f t="shared" si="2"/>
        <v>4.3899956928007189E-2</v>
      </c>
      <c r="V38" s="5">
        <f t="shared" si="2"/>
        <v>4.4000058477413395E-2</v>
      </c>
    </row>
    <row r="39" spans="1:22" x14ac:dyDescent="0.25">
      <c r="A39" s="6">
        <v>7</v>
      </c>
      <c r="B39" s="10">
        <f>ROUND('NTE NTF Grid Jan Feb 2023'!B39*1.01,2)</f>
        <v>66563.509999999995</v>
      </c>
      <c r="C39" s="10">
        <f>ROUND('NTE NTF Grid Jan Feb 2023'!C39*1.01,2)</f>
        <v>76753.289999999994</v>
      </c>
      <c r="D39" s="11">
        <f>ROUND('NTE NTF Grid Jan Feb 2023'!D39*1.01,2)</f>
        <v>84219.67</v>
      </c>
      <c r="K39" s="14">
        <f>B39/'NTE NTF Grid Jan Feb 2023'!B39-1</f>
        <v>9.9999286846550461E-3</v>
      </c>
      <c r="L39" s="14">
        <f>C39/'NTE NTF Grid Jan Feb 2023'!C39-1</f>
        <v>9.999952627439912E-3</v>
      </c>
      <c r="M39" s="14">
        <f>D39/'NTE NTF Grid Jan Feb 2023'!D39-1</f>
        <v>1.0000022785651375E-2</v>
      </c>
      <c r="T39" s="14">
        <f t="shared" si="3"/>
        <v>4.3947135397634174E-2</v>
      </c>
      <c r="U39" s="14">
        <f t="shared" si="2"/>
        <v>4.3987035256957352E-2</v>
      </c>
      <c r="V39" s="14">
        <f t="shared" si="2"/>
        <v>4.4000802279704043E-2</v>
      </c>
    </row>
    <row r="42" spans="1:22" x14ac:dyDescent="0.25">
      <c r="B42" s="27">
        <f>SQRT(B19/B15)</f>
        <v>1.0437353961568825</v>
      </c>
      <c r="C42" s="27">
        <f t="shared" ref="C42:I42" si="4">SQRT(C19/C15)</f>
        <v>1.0438044942190405</v>
      </c>
      <c r="D42" s="27">
        <f t="shared" si="4"/>
        <v>1.0438735893922642</v>
      </c>
      <c r="E42" s="27">
        <f t="shared" si="4"/>
        <v>1.0439434731212789</v>
      </c>
      <c r="F42" s="27">
        <f t="shared" si="4"/>
        <v>1.0440004088352921</v>
      </c>
      <c r="G42" s="27">
        <f t="shared" si="4"/>
        <v>1.0440679581901708</v>
      </c>
      <c r="H42" s="27">
        <f t="shared" si="4"/>
        <v>1.0440845930266036</v>
      </c>
      <c r="I42" s="27">
        <f t="shared" si="4"/>
        <v>1.0440846354158437</v>
      </c>
    </row>
  </sheetData>
  <mergeCells count="4">
    <mergeCell ref="A4:A5"/>
    <mergeCell ref="B4:I4"/>
    <mergeCell ref="A24:A25"/>
    <mergeCell ref="B24:D2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FY23&amp;R&amp;D</oddHeader>
    <oddFooter>&amp;Rp.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D26" sqref="D26"/>
    </sheetView>
  </sheetViews>
  <sheetFormatPr defaultRowHeight="15" x14ac:dyDescent="0.25"/>
  <cols>
    <col min="1" max="1" width="10.7109375" style="2" customWidth="1"/>
    <col min="2" max="5" width="10.7109375" style="8" customWidth="1"/>
    <col min="6" max="6" width="12.85546875" style="8" customWidth="1"/>
    <col min="7" max="7" width="7.42578125" customWidth="1"/>
  </cols>
  <sheetData>
    <row r="1" spans="1:19" ht="18.75" x14ac:dyDescent="0.3">
      <c r="A1" s="1" t="s">
        <v>15</v>
      </c>
    </row>
    <row r="2" spans="1:19" ht="18.75" x14ac:dyDescent="0.3">
      <c r="A2" s="1" t="s">
        <v>14</v>
      </c>
      <c r="G2" s="8"/>
      <c r="H2" s="8"/>
    </row>
    <row r="3" spans="1:19" ht="8.25" customHeight="1" x14ac:dyDescent="0.3">
      <c r="A3" s="1"/>
    </row>
    <row r="4" spans="1:19" ht="15.75" customHeight="1" x14ac:dyDescent="0.25">
      <c r="A4" s="22" t="s">
        <v>0</v>
      </c>
      <c r="B4" s="23" t="s">
        <v>1</v>
      </c>
      <c r="C4" s="23"/>
      <c r="D4" s="23"/>
      <c r="E4" s="23"/>
      <c r="F4" s="23"/>
    </row>
    <row r="5" spans="1:19" s="3" customFormat="1" ht="45" customHeight="1" x14ac:dyDescent="0.25">
      <c r="A5" s="22"/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19" ht="9.75" customHeight="1" x14ac:dyDescent="0.25">
      <c r="A6" s="4"/>
    </row>
    <row r="7" spans="1:19" x14ac:dyDescent="0.25">
      <c r="A7" s="2">
        <v>1</v>
      </c>
      <c r="B7" s="8">
        <v>42988.11</v>
      </c>
      <c r="C7" s="8">
        <v>54925.81</v>
      </c>
      <c r="D7" s="8">
        <v>39710.53</v>
      </c>
      <c r="E7" s="8">
        <v>21864.57</v>
      </c>
      <c r="F7" s="8">
        <v>13814.3</v>
      </c>
      <c r="H7" s="5">
        <v>7.4999824224655232E-3</v>
      </c>
      <c r="I7" s="5">
        <v>7.5000554873503322E-3</v>
      </c>
      <c r="J7" s="5">
        <v>7.4999517949041472E-3</v>
      </c>
      <c r="K7" s="5">
        <v>7.4998352671964419E-3</v>
      </c>
      <c r="L7" s="5">
        <v>7.5002953733591671E-3</v>
      </c>
    </row>
    <row r="8" spans="1:19" x14ac:dyDescent="0.25">
      <c r="A8" s="2">
        <v>1.5</v>
      </c>
      <c r="B8" s="8">
        <v>43753.09</v>
      </c>
      <c r="C8" s="8">
        <v>55908.05</v>
      </c>
      <c r="D8" s="8">
        <v>40416.76</v>
      </c>
      <c r="E8" s="8">
        <v>22244.35</v>
      </c>
      <c r="F8" s="8">
        <v>14047.18</v>
      </c>
      <c r="H8" s="5">
        <v>7.5001070753060173E-3</v>
      </c>
      <c r="I8" s="5">
        <v>7.5000189216940516E-3</v>
      </c>
      <c r="J8" s="5">
        <v>7.5000205654169871E-3</v>
      </c>
      <c r="K8" s="5">
        <v>7.4999682953209579E-3</v>
      </c>
      <c r="L8" s="5">
        <v>7.5000304820975749E-3</v>
      </c>
    </row>
    <row r="9" spans="1:19" x14ac:dyDescent="0.25">
      <c r="A9" s="2">
        <v>2</v>
      </c>
      <c r="B9" s="8">
        <v>44533.31</v>
      </c>
      <c r="C9" s="8">
        <v>56909.19</v>
      </c>
      <c r="D9" s="8">
        <v>41134.949999999997</v>
      </c>
      <c r="E9" s="8">
        <v>22630.639999999999</v>
      </c>
      <c r="F9" s="8">
        <v>14284.39</v>
      </c>
      <c r="H9" s="5">
        <v>7.4999208177042309E-3</v>
      </c>
      <c r="I9" s="5">
        <v>7.4999712315804157E-3</v>
      </c>
      <c r="J9" s="5">
        <v>7.5001108288206275E-3</v>
      </c>
      <c r="K9" s="5">
        <v>7.5001658343785138E-3</v>
      </c>
      <c r="L9" s="5">
        <v>7.5003262084700761E-3</v>
      </c>
      <c r="N9" s="5">
        <f>B9/B7-1</f>
        <v>3.594482288242018E-2</v>
      </c>
      <c r="O9" s="5">
        <f t="shared" ref="O9:R9" si="0">C9/C7-1</f>
        <v>3.6110163873778189E-2</v>
      </c>
      <c r="P9" s="5">
        <f t="shared" si="0"/>
        <v>3.5870082821860994E-2</v>
      </c>
      <c r="Q9" s="5">
        <f t="shared" si="0"/>
        <v>3.5037048521878056E-2</v>
      </c>
      <c r="R9" s="5">
        <f t="shared" si="0"/>
        <v>3.4029230579906367E-2</v>
      </c>
      <c r="S9" s="5"/>
    </row>
    <row r="10" spans="1:19" x14ac:dyDescent="0.25">
      <c r="A10" s="2">
        <v>2.5</v>
      </c>
      <c r="B10" s="8">
        <v>45326.58</v>
      </c>
      <c r="C10" s="8">
        <v>57929.35</v>
      </c>
      <c r="D10" s="8">
        <v>41867.31</v>
      </c>
      <c r="E10" s="8">
        <v>23025.66</v>
      </c>
      <c r="F10" s="8">
        <v>14525.96</v>
      </c>
      <c r="H10" s="5">
        <v>7.5000288958495531E-3</v>
      </c>
      <c r="I10" s="5">
        <v>7.5000726110823202E-3</v>
      </c>
      <c r="J10" s="5">
        <v>7.5000649731300495E-3</v>
      </c>
      <c r="K10" s="5">
        <v>7.5001367360556515E-3</v>
      </c>
      <c r="L10" s="5">
        <v>7.4997416393451921E-3</v>
      </c>
      <c r="N10" s="5">
        <f t="shared" ref="N10:N19" si="1">B10/B8-1</f>
        <v>3.5962945702806559E-2</v>
      </c>
      <c r="O10" s="5">
        <f t="shared" ref="O10:O19" si="2">C10/C8-1</f>
        <v>3.6154006444510056E-2</v>
      </c>
      <c r="P10" s="5">
        <f t="shared" ref="P10:P19" si="3">D10/D8-1</f>
        <v>3.5889814027645794E-2</v>
      </c>
      <c r="Q10" s="5">
        <f t="shared" ref="Q10:Q19" si="4">E10/E8-1</f>
        <v>3.5123975301593502E-2</v>
      </c>
      <c r="R10" s="5">
        <f t="shared" ref="R10:R19" si="5">F10/F8-1</f>
        <v>3.4083709328135425E-2</v>
      </c>
    </row>
    <row r="11" spans="1:19" x14ac:dyDescent="0.25">
      <c r="A11" s="2">
        <v>3</v>
      </c>
      <c r="B11" s="8">
        <v>46136.17</v>
      </c>
      <c r="C11" s="8">
        <v>58967.32</v>
      </c>
      <c r="D11" s="8">
        <v>42611.61</v>
      </c>
      <c r="E11" s="8">
        <v>23427.200000000001</v>
      </c>
      <c r="F11" s="8">
        <v>14771.89</v>
      </c>
      <c r="H11" s="5">
        <v>7.5001004526482618E-3</v>
      </c>
      <c r="I11" s="5">
        <v>7.4999538685176503E-3</v>
      </c>
      <c r="J11" s="5">
        <v>7.5000472875841329E-3</v>
      </c>
      <c r="K11" s="5">
        <v>7.5001720222942492E-3</v>
      </c>
      <c r="L11" s="5">
        <v>7.4996947877938869E-3</v>
      </c>
      <c r="N11" s="5">
        <f t="shared" si="1"/>
        <v>3.599238412774608E-2</v>
      </c>
      <c r="O11" s="5">
        <f t="shared" si="2"/>
        <v>3.6165160670886376E-2</v>
      </c>
      <c r="P11" s="5">
        <f t="shared" si="3"/>
        <v>3.5897940802164685E-2</v>
      </c>
      <c r="Q11" s="5">
        <f t="shared" si="4"/>
        <v>3.5198297529367428E-2</v>
      </c>
      <c r="R11" s="5">
        <f t="shared" si="5"/>
        <v>3.4128163680773316E-2</v>
      </c>
    </row>
    <row r="12" spans="1:19" x14ac:dyDescent="0.25">
      <c r="A12" s="2">
        <v>3.5</v>
      </c>
      <c r="B12" s="8">
        <v>46957.760000000002</v>
      </c>
      <c r="C12" s="8">
        <v>60024.27</v>
      </c>
      <c r="D12" s="8">
        <v>43370.06</v>
      </c>
      <c r="E12" s="8">
        <v>23835.24</v>
      </c>
      <c r="F12" s="8">
        <v>15023.26</v>
      </c>
      <c r="H12" s="5">
        <v>7.4999678168219397E-3</v>
      </c>
      <c r="I12" s="5">
        <v>7.4999865720983827E-3</v>
      </c>
      <c r="J12" s="5">
        <v>7.4999053364899204E-3</v>
      </c>
      <c r="K12" s="5">
        <v>7.4998488871116376E-3</v>
      </c>
      <c r="L12" s="5">
        <v>7.5002917227198207E-3</v>
      </c>
      <c r="N12" s="5">
        <f t="shared" si="1"/>
        <v>3.5987272809905324E-2</v>
      </c>
      <c r="O12" s="5">
        <f t="shared" si="2"/>
        <v>3.6163361059635468E-2</v>
      </c>
      <c r="P12" s="5">
        <f t="shared" si="3"/>
        <v>3.5893158648119483E-2</v>
      </c>
      <c r="Q12" s="5">
        <f t="shared" si="4"/>
        <v>3.5159904211214954E-2</v>
      </c>
      <c r="R12" s="5">
        <f t="shared" si="5"/>
        <v>3.4235258805614288E-2</v>
      </c>
    </row>
    <row r="13" spans="1:19" x14ac:dyDescent="0.25">
      <c r="A13" s="2">
        <v>4</v>
      </c>
      <c r="B13" s="8">
        <v>47796.73</v>
      </c>
      <c r="C13" s="8">
        <v>61099.03</v>
      </c>
      <c r="D13" s="8">
        <v>44143.74</v>
      </c>
      <c r="E13" s="8">
        <v>24250.94</v>
      </c>
      <c r="F13" s="8">
        <v>15277.9</v>
      </c>
      <c r="H13" s="5">
        <v>7.5000653444328158E-3</v>
      </c>
      <c r="I13" s="5">
        <v>7.4999752655653396E-3</v>
      </c>
      <c r="J13" s="5">
        <v>7.4999206894970083E-3</v>
      </c>
      <c r="K13" s="5">
        <v>7.5000799737103829E-3</v>
      </c>
      <c r="L13" s="5">
        <v>7.499915920225142E-3</v>
      </c>
      <c r="N13" s="5">
        <f t="shared" si="1"/>
        <v>3.5992584560010199E-2</v>
      </c>
      <c r="O13" s="5">
        <f t="shared" si="2"/>
        <v>3.6150701778544514E-2</v>
      </c>
      <c r="P13" s="5">
        <f t="shared" si="3"/>
        <v>3.5955693765149954E-2</v>
      </c>
      <c r="Q13" s="5">
        <f t="shared" si="4"/>
        <v>3.516169239174971E-2</v>
      </c>
      <c r="R13" s="5">
        <f t="shared" si="5"/>
        <v>3.4254926079195114E-2</v>
      </c>
    </row>
    <row r="14" spans="1:19" x14ac:dyDescent="0.25">
      <c r="A14" s="2">
        <v>4.5</v>
      </c>
      <c r="B14" s="8">
        <v>48649.83</v>
      </c>
      <c r="C14" s="8">
        <v>62194.99</v>
      </c>
      <c r="D14" s="8">
        <v>44930.49</v>
      </c>
      <c r="E14" s="8">
        <v>24674.23</v>
      </c>
      <c r="F14" s="8">
        <v>15537.97</v>
      </c>
      <c r="H14" s="5">
        <v>7.5000512553204945E-3</v>
      </c>
      <c r="I14" s="5">
        <v>7.5000000000000622E-3</v>
      </c>
      <c r="J14" s="5">
        <v>7.4999966364712733E-3</v>
      </c>
      <c r="K14" s="5">
        <v>7.5000357280665675E-3</v>
      </c>
      <c r="L14" s="5">
        <v>7.5001783132218058E-3</v>
      </c>
      <c r="N14" s="5">
        <f t="shared" si="1"/>
        <v>3.6033873847474807E-2</v>
      </c>
      <c r="O14" s="5">
        <f t="shared" si="2"/>
        <v>3.6164038313168945E-2</v>
      </c>
      <c r="P14" s="5">
        <f t="shared" si="3"/>
        <v>3.5979429126913764E-2</v>
      </c>
      <c r="Q14" s="5">
        <f t="shared" si="4"/>
        <v>3.5199561657444978E-2</v>
      </c>
      <c r="R14" s="5">
        <f t="shared" si="5"/>
        <v>3.4260872806567866E-2</v>
      </c>
    </row>
    <row r="15" spans="1:19" x14ac:dyDescent="0.25">
      <c r="A15" s="2">
        <v>5</v>
      </c>
      <c r="B15" s="8">
        <v>49519.29</v>
      </c>
      <c r="C15" s="8">
        <v>63311</v>
      </c>
      <c r="D15" s="8">
        <v>45731.37</v>
      </c>
      <c r="E15" s="8">
        <v>25106.22</v>
      </c>
      <c r="F15" s="8">
        <v>15802.39</v>
      </c>
      <c r="H15" s="5">
        <v>7.5000010172803222E-3</v>
      </c>
      <c r="I15" s="5">
        <v>7.5000358053904925E-3</v>
      </c>
      <c r="J15" s="5">
        <v>7.499954836802214E-3</v>
      </c>
      <c r="K15" s="5">
        <v>7.4998003557880111E-3</v>
      </c>
      <c r="L15" s="5">
        <v>7.500278933358695E-3</v>
      </c>
      <c r="N15" s="5">
        <f t="shared" si="1"/>
        <v>3.6039285532713183E-2</v>
      </c>
      <c r="O15" s="5">
        <f t="shared" si="2"/>
        <v>3.6203029737133408E-2</v>
      </c>
      <c r="P15" s="5">
        <f t="shared" si="3"/>
        <v>3.596500885516285E-2</v>
      </c>
      <c r="Q15" s="5">
        <f t="shared" si="4"/>
        <v>3.5267911264470708E-2</v>
      </c>
      <c r="R15" s="5">
        <f t="shared" si="5"/>
        <v>3.4329979905615371E-2</v>
      </c>
    </row>
    <row r="16" spans="1:19" x14ac:dyDescent="0.25">
      <c r="A16" s="2">
        <v>5.5</v>
      </c>
      <c r="B16" s="8">
        <v>50403.99</v>
      </c>
      <c r="C16" s="8">
        <v>64447.08</v>
      </c>
      <c r="D16" s="8">
        <v>46547.51</v>
      </c>
      <c r="E16" s="8">
        <v>25545.84</v>
      </c>
      <c r="F16" s="8">
        <v>16072.24</v>
      </c>
      <c r="H16" s="5">
        <v>7.5000844514065967E-3</v>
      </c>
      <c r="I16" s="5">
        <v>7.4999222259237719E-3</v>
      </c>
      <c r="J16" s="5">
        <v>7.5000541113829922E-3</v>
      </c>
      <c r="K16" s="5">
        <v>7.5000976113035467E-3</v>
      </c>
      <c r="L16" s="5">
        <v>7.4997179143212467E-3</v>
      </c>
      <c r="N16" s="5">
        <f t="shared" si="1"/>
        <v>3.605685775263745E-2</v>
      </c>
      <c r="O16" s="5">
        <f t="shared" si="2"/>
        <v>3.6210151332125129E-2</v>
      </c>
      <c r="P16" s="5">
        <f t="shared" si="3"/>
        <v>3.598936935697794E-2</v>
      </c>
      <c r="Q16" s="5">
        <f t="shared" si="4"/>
        <v>3.5324709220915906E-2</v>
      </c>
      <c r="R16" s="5">
        <f t="shared" si="5"/>
        <v>3.4384800588493913E-2</v>
      </c>
    </row>
    <row r="17" spans="1:18" x14ac:dyDescent="0.25">
      <c r="A17" s="2">
        <v>6</v>
      </c>
      <c r="B17" s="8">
        <v>51302.8</v>
      </c>
      <c r="C17" s="8">
        <v>65601</v>
      </c>
      <c r="D17" s="8">
        <v>47374.51</v>
      </c>
      <c r="E17" s="8">
        <v>25992.01</v>
      </c>
      <c r="F17" s="8">
        <v>16345.38</v>
      </c>
      <c r="H17" s="5">
        <v>7.5000652973662429E-3</v>
      </c>
      <c r="I17" s="5">
        <v>7.4999239779176552E-3</v>
      </c>
      <c r="J17" s="5">
        <v>7.4999175915027028E-3</v>
      </c>
      <c r="K17" s="5">
        <v>7.5000426381046648E-3</v>
      </c>
      <c r="L17" s="5">
        <v>7.5001386859963048E-3</v>
      </c>
      <c r="N17" s="5">
        <f t="shared" si="1"/>
        <v>3.6016469541465534E-2</v>
      </c>
      <c r="O17" s="5">
        <f t="shared" si="2"/>
        <v>3.6170649650139719E-2</v>
      </c>
      <c r="P17" s="5">
        <f t="shared" si="3"/>
        <v>3.5930259688262023E-2</v>
      </c>
      <c r="Q17" s="5">
        <f t="shared" si="4"/>
        <v>3.5281695133715818E-2</v>
      </c>
      <c r="R17" s="5">
        <f t="shared" si="5"/>
        <v>3.4361258012237439E-2</v>
      </c>
    </row>
    <row r="18" spans="1:18" x14ac:dyDescent="0.25">
      <c r="A18" s="2">
        <v>6.5</v>
      </c>
      <c r="B18" s="8">
        <v>52217.95</v>
      </c>
      <c r="C18" s="8">
        <v>66775</v>
      </c>
      <c r="D18" s="8">
        <v>48218.94</v>
      </c>
      <c r="E18" s="8">
        <v>26446.84</v>
      </c>
      <c r="F18" s="8">
        <v>16623.96</v>
      </c>
      <c r="H18" s="5">
        <v>7.5000149529520499E-3</v>
      </c>
      <c r="I18" s="5">
        <v>7.4999336128833693E-3</v>
      </c>
      <c r="J18" s="5">
        <v>7.5000015670709796E-3</v>
      </c>
      <c r="K18" s="5">
        <v>7.4998180950300863E-3</v>
      </c>
      <c r="L18" s="5">
        <v>7.4999045466694891E-3</v>
      </c>
      <c r="N18" s="5">
        <f t="shared" si="1"/>
        <v>3.5988420757959716E-2</v>
      </c>
      <c r="O18" s="5">
        <f t="shared" si="2"/>
        <v>3.6121419310230829E-2</v>
      </c>
      <c r="P18" s="5">
        <f t="shared" si="3"/>
        <v>3.5908043201451578E-2</v>
      </c>
      <c r="Q18" s="5">
        <f t="shared" si="4"/>
        <v>3.5269930446601094E-2</v>
      </c>
      <c r="R18" s="5">
        <f t="shared" si="5"/>
        <v>3.4327511286541323E-2</v>
      </c>
    </row>
    <row r="19" spans="1:18" x14ac:dyDescent="0.25">
      <c r="A19" s="6">
        <v>7</v>
      </c>
      <c r="B19" s="10">
        <v>53281.31</v>
      </c>
      <c r="C19" s="10">
        <v>68139.960000000006</v>
      </c>
      <c r="D19" s="10">
        <v>49199.27</v>
      </c>
      <c r="E19" s="10">
        <v>26976.1</v>
      </c>
      <c r="F19" s="11">
        <v>16949.91</v>
      </c>
      <c r="H19" s="14">
        <v>1.0000043598779706E-2</v>
      </c>
      <c r="I19" s="14">
        <v>9.9999540504596141E-3</v>
      </c>
      <c r="J19" s="14">
        <v>9.9999692068610813E-3</v>
      </c>
      <c r="K19" s="14">
        <v>9.9999962559451649E-3</v>
      </c>
      <c r="L19" s="14">
        <v>9.9999463713995596E-3</v>
      </c>
      <c r="N19" s="14">
        <f t="shared" si="1"/>
        <v>3.8565341462843961E-2</v>
      </c>
      <c r="O19" s="14">
        <f t="shared" si="2"/>
        <v>3.8703068550784314E-2</v>
      </c>
      <c r="P19" s="14">
        <f t="shared" si="3"/>
        <v>3.8517759867067625E-2</v>
      </c>
      <c r="Q19" s="14">
        <f t="shared" si="4"/>
        <v>3.7861250438115501E-2</v>
      </c>
      <c r="R19" s="14">
        <f t="shared" si="5"/>
        <v>3.6984762666881998E-2</v>
      </c>
    </row>
    <row r="20" spans="1:18" x14ac:dyDescent="0.25">
      <c r="H20" s="7"/>
      <c r="I20" s="7"/>
      <c r="J20" s="7"/>
      <c r="K20" s="7"/>
    </row>
  </sheetData>
  <mergeCells count="2">
    <mergeCell ref="A4:A5"/>
    <mergeCell ref="B4:F4"/>
  </mergeCells>
  <printOptions horizontalCentered="1" gridLines="1"/>
  <pageMargins left="0.25" right="0.25" top="1.5" bottom="0.5" header="0.3" footer="0.3"/>
  <pageSetup orientation="portrait" r:id="rId1"/>
  <headerFooter>
    <oddHeader>&amp;L&amp;14 12/16/19
UNIT E&amp;C&amp;16NEWTON PUBLIC SCHOOLS
NEWTON TEACHERS ASSOCIATION
FY20&amp;R&amp;D</oddHeader>
    <oddFooter>&amp;Rp.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NTE NTF Grid Feb March 2020</vt:lpstr>
      <vt:lpstr>NTE NTF Grid Sept 2020</vt:lpstr>
      <vt:lpstr>NTE NTF Grid Feb March 2021</vt:lpstr>
      <vt:lpstr>NTE NTF Grid Sept 2021</vt:lpstr>
      <vt:lpstr>NTE NTF Grid Feb March 2022</vt:lpstr>
      <vt:lpstr>NTE NTF Grid Sept 2022</vt:lpstr>
      <vt:lpstr>NTE NTF Grid Jan Feb 2023</vt:lpstr>
      <vt:lpstr>NTE NTF Grid Feb March 2023</vt:lpstr>
      <vt:lpstr>NCE Grid Feb March 2020</vt:lpstr>
      <vt:lpstr>NCE Grid Sept 2020</vt:lpstr>
      <vt:lpstr>NCE Grid March 2021</vt:lpstr>
      <vt:lpstr>NCE Grid Sept 2021</vt:lpstr>
      <vt:lpstr>NCE Grid March 2022</vt:lpstr>
      <vt:lpstr>NCE Grid Sept 2022</vt:lpstr>
      <vt:lpstr>NCE Grid Feb 2023</vt:lpstr>
      <vt:lpstr>NCE Grid March 2023</vt:lpstr>
      <vt:lpstr>'NCE Grid Feb 2023'!Print_Area</vt:lpstr>
      <vt:lpstr>'NCE Grid Feb March 2020'!Print_Area</vt:lpstr>
      <vt:lpstr>'NCE Grid March 2021'!Print_Area</vt:lpstr>
      <vt:lpstr>'NCE Grid March 2022'!Print_Area</vt:lpstr>
      <vt:lpstr>'NCE Grid March 2023'!Print_Area</vt:lpstr>
      <vt:lpstr>'NCE Grid Sept 2020'!Print_Area</vt:lpstr>
      <vt:lpstr>'NCE Grid Sept 2021'!Print_Area</vt:lpstr>
      <vt:lpstr>'NCE Grid Sept 2022'!Print_Area</vt:lpstr>
      <vt:lpstr>'NTE NTF Grid Feb March 2020'!Print_Area</vt:lpstr>
      <vt:lpstr>'NTE NTF Grid Feb March 2021'!Print_Area</vt:lpstr>
      <vt:lpstr>'NTE NTF Grid Feb March 2022'!Print_Area</vt:lpstr>
      <vt:lpstr>'NTE NTF Grid Feb March 2023'!Print_Area</vt:lpstr>
      <vt:lpstr>'NTE NTF Grid Jan Feb 2023'!Print_Area</vt:lpstr>
      <vt:lpstr>'NTE NTF Grid Sept 2020'!Print_Area</vt:lpstr>
      <vt:lpstr>'NTE NTF Grid Sept 2021'!Print_Area</vt:lpstr>
      <vt:lpstr>'NTE NTF Grid Sept 2022'!Print_Area</vt:lpstr>
    </vt:vector>
  </TitlesOfParts>
  <Company>Newton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Mannion</dc:creator>
  <cp:lastModifiedBy>Sean Mannion</cp:lastModifiedBy>
  <cp:lastPrinted>2020-05-05T19:04:49Z</cp:lastPrinted>
  <dcterms:created xsi:type="dcterms:W3CDTF">2015-06-09T13:55:05Z</dcterms:created>
  <dcterms:modified xsi:type="dcterms:W3CDTF">2020-05-05T19:04:57Z</dcterms:modified>
</cp:coreProperties>
</file>